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-90" windowWidth="23775" windowHeight="9600" tabRatio="928"/>
  </bookViews>
  <sheets>
    <sheet name="ปก หน้า หลัง" sheetId="47" r:id="rId1"/>
    <sheet name="คณะผู้จัดทำ" sheetId="46" r:id="rId2"/>
    <sheet name="นร 54-58" sheetId="45" r:id="rId3"/>
    <sheet name="ตาราง1" sheetId="1" r:id="rId4"/>
    <sheet name="ตาราง2,3,4" sheetId="2" r:id="rId5"/>
    <sheet name="5จำนวนนักเรียนแยกเพศ" sheetId="3" r:id="rId6"/>
    <sheet name="6จำนวนนักเรียนแยกอายุ" sheetId="4" r:id="rId7"/>
    <sheet name="7จำนวนนักเรียนพิการเรียนร่วม" sheetId="5" r:id="rId8"/>
    <sheet name="8จำนวนนักเรียนด้อยโอกาส" sheetId="6" r:id="rId9"/>
    <sheet name="9จำนวนนักเรียนขาดแคลน" sheetId="7" r:id="rId10"/>
    <sheet name="10จำนวนนักเรียนห่างไกลเกิน3กม." sheetId="8" r:id="rId11"/>
    <sheet name="11นักเรียนที่มีน้ำหนักส่วนสูง" sheetId="10" r:id="rId12"/>
    <sheet name="12นักเรียนจำแนกตามศาสนา" sheetId="12" r:id="rId13"/>
    <sheet name="13นักเรียนจำแนกตามสัญชาติ" sheetId="13" r:id="rId14"/>
    <sheet name="14นักเรียนจบจำแนกตามเวลา" sheetId="14" r:id="rId15"/>
    <sheet name="15จำนวนนักเรียนที่จบศึกษาต่อ" sheetId="15" r:id="rId16"/>
    <sheet name="16เด็กออกกลางคัน57" sheetId="17" r:id="rId17"/>
    <sheet name="17ออกกลางคันแยกสาเหตุ" sheetId="18" r:id="rId18"/>
    <sheet name="18สรุปจำนวนตามจังหวัด" sheetId="19" r:id="rId19"/>
    <sheet name="19จำนวนนักเรียนแยกชั้นเพศรายโรง" sheetId="20" r:id="rId20"/>
    <sheet name="20นวนนักเรียนตามชั้นแยกจังหวัด" sheetId="21" r:id="rId21"/>
    <sheet name="21จำนวนโรงเรียนแยกตามขนาดรายจว" sheetId="22" r:id="rId22"/>
    <sheet name="22 นักเรียนพิการแยกประเภท" sheetId="24" r:id="rId23"/>
    <sheet name="23สรุปจำนวนพิการเรียนร่วม" sheetId="25" r:id="rId24"/>
    <sheet name="24จำนวนนักเรียนพิการรายโรง" sheetId="26" r:id="rId25"/>
    <sheet name="25นักเรียนด้อยโอกาสรายจว" sheetId="27" r:id="rId26"/>
    <sheet name="26นักเรียนด้อยโอกาสรายโรง" sheetId="28" r:id="rId27"/>
    <sheet name="27จำนวนนักเรียนขาดแคลนรายโรง" sheetId="29" r:id="rId28"/>
    <sheet name="28นักเรียนขาดแคลนรายจังหวัด" sheetId="30" r:id="rId29"/>
    <sheet name="29จำนวนนักเรียนที่อย่ห่างไกล" sheetId="31" r:id="rId30"/>
    <sheet name="30 นักเรียนห่างไกลรายจังหวัด" sheetId="32" r:id="rId31"/>
    <sheet name="31จำนวนครูแยกตามตำแหน่ง" sheetId="40" r:id="rId32"/>
    <sheet name="32 จำนวนครูแยกตามวิทยฐานะ" sheetId="39" r:id="rId33"/>
    <sheet name="33_34จำนวนจบป.3,6" sheetId="35" r:id="rId34"/>
    <sheet name="35จำนวนจบม.3" sheetId="41" r:id="rId35"/>
    <sheet name="จำนวนจบม.3" sheetId="36" state="hidden" r:id="rId36"/>
    <sheet name="36จำนวนนร.จบม.6" sheetId="43" r:id="rId37"/>
    <sheet name="37 นร.ออกกลางคันรายโรง" sheetId="42" r:id="rId38"/>
    <sheet name="ข้อมูลพื้นฐาน รร." sheetId="50" r:id="rId39"/>
  </sheets>
  <definedNames>
    <definedName name="_xlnm.Print_Titles" localSheetId="11">'11นักเรียนที่มีน้ำหนักส่วนสูง'!$A:$A,'11นักเรียนที่มีน้ำหนักส่วนสูง'!$2:$3</definedName>
    <definedName name="_xlnm.Print_Titles" localSheetId="13">'13นักเรียนจำแนกตามสัญชาติ'!$A:$W</definedName>
    <definedName name="_xlnm.Print_Titles" localSheetId="19">'19จำนวนนักเรียนแยกชั้นเพศรายโรง'!$2:$3</definedName>
    <definedName name="_xlnm.Print_Titles" localSheetId="24">'24จำนวนนักเรียนพิการรายโรง'!$2:$2</definedName>
    <definedName name="_xlnm.Print_Titles" localSheetId="26">'26นักเรียนด้อยโอกาสรายโรง'!$2:$2</definedName>
    <definedName name="_xlnm.Print_Titles" localSheetId="27">'27จำนวนนักเรียนขาดแคลนรายโรง'!$2:$3</definedName>
    <definedName name="_xlnm.Print_Titles" localSheetId="29">'29จำนวนนักเรียนที่อย่ห่างไกล'!$2:$3</definedName>
    <definedName name="_xlnm.Print_Titles" localSheetId="31">'31จำนวนครูแยกตามตำแหน่ง'!$2:$3</definedName>
    <definedName name="_xlnm.Print_Titles" localSheetId="32">'32 จำนวนครูแยกตามวิทยฐานะ'!$A:$A,'32 จำนวนครูแยกตามวิทยฐานะ'!$1:$4</definedName>
    <definedName name="_xlnm.Print_Titles" localSheetId="34">'35จำนวนจบม.3'!$2:$4</definedName>
    <definedName name="_xlnm.Print_Titles" localSheetId="36">'36จำนวนนร.จบม.6'!$2:$4</definedName>
    <definedName name="_xlnm.Print_Titles" localSheetId="37">'37 นร.ออกกลางคันรายโรง'!$2:$2</definedName>
    <definedName name="_xlnm.Print_Titles" localSheetId="38">'ข้อมูลพื้นฐาน รร.'!$2:$2</definedName>
    <definedName name="_xlnm.Print_Titles" localSheetId="35">จำนวนจบม.3!$2:$4</definedName>
  </definedNames>
  <calcPr calcId="145621"/>
</workbook>
</file>

<file path=xl/calcChain.xml><?xml version="1.0" encoding="utf-8"?>
<calcChain xmlns="http://schemas.openxmlformats.org/spreadsheetml/2006/main">
  <c r="C59" i="39" l="1"/>
  <c r="D59" i="39"/>
  <c r="E59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R59" i="39"/>
  <c r="S59" i="39"/>
  <c r="T59" i="39"/>
  <c r="U59" i="39"/>
  <c r="B59" i="39"/>
  <c r="W58" i="39"/>
  <c r="W59" i="39" s="1"/>
  <c r="X58" i="39"/>
  <c r="X59" i="39" s="1"/>
  <c r="Y58" i="39"/>
  <c r="Y59" i="39" s="1"/>
  <c r="Z58" i="39"/>
  <c r="Z59" i="39" s="1"/>
  <c r="AA58" i="39"/>
  <c r="AA59" i="39" s="1"/>
  <c r="AB58" i="39"/>
  <c r="AB59" i="39" s="1"/>
  <c r="AC58" i="39"/>
  <c r="AC59" i="39" s="1"/>
  <c r="AD58" i="39"/>
  <c r="AD59" i="39" s="1"/>
  <c r="AE58" i="39"/>
  <c r="AE59" i="39" s="1"/>
  <c r="AF58" i="39"/>
  <c r="AF59" i="39" s="1"/>
  <c r="AG58" i="39"/>
  <c r="AG59" i="39" s="1"/>
  <c r="AH58" i="39"/>
  <c r="AH59" i="39" s="1"/>
  <c r="AI58" i="39"/>
  <c r="AI59" i="39" s="1"/>
  <c r="AJ58" i="39"/>
  <c r="AJ59" i="39" s="1"/>
  <c r="AK58" i="39"/>
  <c r="AK59" i="39" s="1"/>
  <c r="AL58" i="39"/>
  <c r="AL59" i="39" s="1"/>
  <c r="AM58" i="39"/>
  <c r="AM59" i="39" s="1"/>
  <c r="AN58" i="39"/>
  <c r="AN59" i="39" s="1"/>
  <c r="AO58" i="39"/>
  <c r="AO59" i="39" s="1"/>
  <c r="AP58" i="39"/>
  <c r="AP59" i="39" s="1"/>
  <c r="AQ58" i="39"/>
  <c r="AQ59" i="39" s="1"/>
  <c r="AR58" i="39"/>
  <c r="AR59" i="39" s="1"/>
  <c r="AS58" i="39"/>
  <c r="AS59" i="39" s="1"/>
  <c r="AT58" i="39"/>
  <c r="AT59" i="39" s="1"/>
  <c r="AU58" i="39"/>
  <c r="AU59" i="39" s="1"/>
  <c r="V58" i="39"/>
  <c r="V59" i="39" s="1"/>
  <c r="C15" i="4"/>
  <c r="C24" i="4" s="1"/>
  <c r="D15" i="4"/>
  <c r="D24" i="4" s="1"/>
  <c r="E15" i="4"/>
  <c r="E24" i="4" s="1"/>
  <c r="F15" i="4"/>
  <c r="F24" i="4" s="1"/>
  <c r="G15" i="4"/>
  <c r="G24" i="4" s="1"/>
  <c r="H15" i="4"/>
  <c r="H24" i="4" s="1"/>
  <c r="I15" i="4"/>
  <c r="I24" i="4" s="1"/>
  <c r="J15" i="4"/>
  <c r="J24" i="4" s="1"/>
  <c r="K15" i="4"/>
  <c r="K24" i="4" s="1"/>
  <c r="L15" i="4"/>
  <c r="L24" i="4" s="1"/>
  <c r="M15" i="4"/>
  <c r="M24" i="4" s="1"/>
  <c r="N15" i="4"/>
  <c r="N24" i="4" s="1"/>
  <c r="O15" i="4"/>
  <c r="O24" i="4" s="1"/>
  <c r="P15" i="4"/>
  <c r="P24" i="4" s="1"/>
  <c r="Q15" i="4"/>
  <c r="Q24" i="4" s="1"/>
  <c r="R15" i="4"/>
  <c r="R24" i="4" s="1"/>
  <c r="S15" i="4"/>
  <c r="S24" i="4" s="1"/>
  <c r="B15" i="4"/>
  <c r="B24" i="4" s="1"/>
  <c r="H6" i="14" l="1"/>
  <c r="O7" i="14"/>
  <c r="O10" i="14"/>
  <c r="O6" i="14"/>
  <c r="C7" i="15"/>
  <c r="D7" i="15"/>
  <c r="L6" i="15"/>
  <c r="F57" i="43"/>
  <c r="R57" i="43"/>
  <c r="D57" i="43"/>
  <c r="D56" i="43"/>
  <c r="O39" i="43"/>
  <c r="O40" i="43"/>
  <c r="O43" i="43"/>
  <c r="O44" i="43"/>
  <c r="O45" i="43"/>
  <c r="O46" i="43"/>
  <c r="O47" i="43"/>
  <c r="O48" i="43"/>
  <c r="O49" i="43"/>
  <c r="O50" i="43"/>
  <c r="O51" i="43"/>
  <c r="O52" i="43"/>
  <c r="O53" i="43"/>
  <c r="O54" i="43"/>
  <c r="O55" i="43"/>
  <c r="N38" i="43"/>
  <c r="M38" i="43"/>
  <c r="O38" i="43"/>
  <c r="F37" i="43"/>
  <c r="O37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6" i="43"/>
  <c r="L19" i="43"/>
  <c r="M6" i="43"/>
  <c r="N31" i="43"/>
  <c r="O36" i="43"/>
  <c r="N36" i="43"/>
  <c r="M36" i="43"/>
  <c r="D36" i="43"/>
  <c r="I33" i="43"/>
  <c r="N21" i="43"/>
  <c r="M28" i="43"/>
  <c r="L39" i="43"/>
  <c r="L40" i="43"/>
  <c r="L41" i="43"/>
  <c r="L42" i="43"/>
  <c r="L43" i="43"/>
  <c r="L44" i="43"/>
  <c r="L45" i="43"/>
  <c r="L46" i="43"/>
  <c r="L47" i="43"/>
  <c r="L48" i="43"/>
  <c r="L49" i="43"/>
  <c r="L50" i="43"/>
  <c r="L51" i="43"/>
  <c r="L52" i="43"/>
  <c r="L53" i="43"/>
  <c r="L54" i="43"/>
  <c r="L55" i="43"/>
  <c r="L38" i="43"/>
  <c r="L37" i="43"/>
  <c r="L10" i="43"/>
  <c r="L11" i="43"/>
  <c r="L12" i="43"/>
  <c r="L13" i="43"/>
  <c r="L14" i="43"/>
  <c r="L15" i="43"/>
  <c r="L16" i="43"/>
  <c r="L17" i="43"/>
  <c r="L18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L9" i="43"/>
  <c r="L8" i="43"/>
  <c r="O5" i="43" l="1"/>
  <c r="M39" i="43"/>
  <c r="N39" i="43"/>
  <c r="M40" i="43"/>
  <c r="N40" i="43"/>
  <c r="M41" i="43"/>
  <c r="N41" i="43"/>
  <c r="M42" i="43"/>
  <c r="O42" i="43" s="1"/>
  <c r="N42" i="43"/>
  <c r="M43" i="43"/>
  <c r="N43" i="43"/>
  <c r="M44" i="43"/>
  <c r="N44" i="43"/>
  <c r="M45" i="43"/>
  <c r="N45" i="43"/>
  <c r="M46" i="43"/>
  <c r="N46" i="43"/>
  <c r="M47" i="43"/>
  <c r="N47" i="43"/>
  <c r="M48" i="43"/>
  <c r="N48" i="43"/>
  <c r="M49" i="43"/>
  <c r="N49" i="43"/>
  <c r="M50" i="43"/>
  <c r="N50" i="43"/>
  <c r="M51" i="43"/>
  <c r="N51" i="43"/>
  <c r="M52" i="43"/>
  <c r="N52" i="43"/>
  <c r="M53" i="43"/>
  <c r="N53" i="43"/>
  <c r="M54" i="43"/>
  <c r="N54" i="43"/>
  <c r="M55" i="43"/>
  <c r="N55" i="43"/>
  <c r="N37" i="43"/>
  <c r="M37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38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6" i="43"/>
  <c r="F5" i="43"/>
  <c r="M7" i="43"/>
  <c r="N7" i="43"/>
  <c r="M8" i="43"/>
  <c r="N8" i="43"/>
  <c r="M9" i="43"/>
  <c r="N9" i="43"/>
  <c r="M10" i="43"/>
  <c r="N10" i="43"/>
  <c r="M11" i="43"/>
  <c r="N11" i="43"/>
  <c r="M12" i="43"/>
  <c r="N12" i="43"/>
  <c r="M13" i="43"/>
  <c r="N13" i="43"/>
  <c r="M14" i="43"/>
  <c r="N14" i="43"/>
  <c r="M15" i="43"/>
  <c r="N15" i="43"/>
  <c r="M16" i="43"/>
  <c r="N16" i="43"/>
  <c r="M17" i="43"/>
  <c r="N17" i="43"/>
  <c r="M18" i="43"/>
  <c r="N18" i="43"/>
  <c r="M19" i="43"/>
  <c r="N19" i="43"/>
  <c r="M20" i="43"/>
  <c r="N20" i="43"/>
  <c r="M21" i="43"/>
  <c r="M22" i="43"/>
  <c r="N22" i="43"/>
  <c r="M23" i="43"/>
  <c r="N23" i="43"/>
  <c r="M24" i="43"/>
  <c r="N24" i="43"/>
  <c r="M25" i="43"/>
  <c r="N25" i="43"/>
  <c r="M26" i="43"/>
  <c r="N26" i="43"/>
  <c r="M27" i="43"/>
  <c r="N27" i="43"/>
  <c r="N28" i="43"/>
  <c r="M29" i="43"/>
  <c r="N29" i="43"/>
  <c r="M30" i="43"/>
  <c r="N30" i="43"/>
  <c r="M31" i="43"/>
  <c r="M32" i="43"/>
  <c r="N32" i="43"/>
  <c r="M33" i="43"/>
  <c r="N33" i="43"/>
  <c r="M34" i="43"/>
  <c r="N34" i="43"/>
  <c r="M35" i="43"/>
  <c r="N35" i="43"/>
  <c r="R6" i="43"/>
  <c r="N6" i="43"/>
  <c r="R5" i="43"/>
  <c r="N5" i="43"/>
  <c r="M5" i="43"/>
  <c r="O41" i="43" l="1"/>
  <c r="M56" i="43"/>
  <c r="L57" i="41"/>
  <c r="E56" i="41"/>
  <c r="F56" i="41"/>
  <c r="G56" i="41"/>
  <c r="H56" i="41"/>
  <c r="I56" i="41"/>
  <c r="J56" i="41"/>
  <c r="K56" i="41"/>
  <c r="H53" i="41"/>
  <c r="O57" i="41"/>
  <c r="D57" i="41"/>
  <c r="E57" i="41"/>
  <c r="F57" i="41"/>
  <c r="G57" i="41"/>
  <c r="H57" i="41"/>
  <c r="I57" i="41"/>
  <c r="J57" i="41"/>
  <c r="K57" i="41"/>
  <c r="M57" i="41"/>
  <c r="C57" i="41"/>
  <c r="D56" i="41"/>
  <c r="C56" i="41"/>
  <c r="M56" i="41"/>
  <c r="L39" i="41"/>
  <c r="M39" i="41"/>
  <c r="N39" i="41"/>
  <c r="L40" i="41"/>
  <c r="M40" i="41"/>
  <c r="N40" i="41" s="1"/>
  <c r="L41" i="41"/>
  <c r="M41" i="41"/>
  <c r="N41" i="41" s="1"/>
  <c r="L42" i="41"/>
  <c r="M42" i="41"/>
  <c r="N42" i="41" s="1"/>
  <c r="L43" i="41"/>
  <c r="M43" i="41"/>
  <c r="N43" i="41"/>
  <c r="L44" i="41"/>
  <c r="M44" i="41"/>
  <c r="N44" i="41" s="1"/>
  <c r="L45" i="41"/>
  <c r="M45" i="41"/>
  <c r="N45" i="41"/>
  <c r="L46" i="41"/>
  <c r="M46" i="41"/>
  <c r="N46" i="41" s="1"/>
  <c r="L47" i="41"/>
  <c r="M47" i="41"/>
  <c r="N47" i="41"/>
  <c r="L48" i="41"/>
  <c r="M48" i="41"/>
  <c r="N48" i="41" s="1"/>
  <c r="L49" i="41"/>
  <c r="M49" i="41"/>
  <c r="N49" i="41"/>
  <c r="L50" i="41"/>
  <c r="M50" i="41"/>
  <c r="N50" i="41" s="1"/>
  <c r="L51" i="41"/>
  <c r="M51" i="41"/>
  <c r="N51" i="41"/>
  <c r="L52" i="41"/>
  <c r="M52" i="41"/>
  <c r="N52" i="41"/>
  <c r="L53" i="41"/>
  <c r="L56" i="41" s="1"/>
  <c r="M53" i="41"/>
  <c r="L54" i="41"/>
  <c r="M54" i="41"/>
  <c r="N54" i="41"/>
  <c r="L55" i="41"/>
  <c r="M55" i="41"/>
  <c r="N55" i="41"/>
  <c r="N38" i="41"/>
  <c r="M38" i="41"/>
  <c r="N37" i="41"/>
  <c r="M37" i="41"/>
  <c r="L37" i="41"/>
  <c r="L38" i="41"/>
  <c r="H39" i="41"/>
  <c r="N56" i="41" l="1"/>
  <c r="N57" i="41" s="1"/>
  <c r="N53" i="41"/>
  <c r="C22" i="3"/>
  <c r="B22" i="3"/>
  <c r="D22" i="3"/>
  <c r="C9" i="3"/>
  <c r="D9" i="3"/>
  <c r="E9" i="3"/>
  <c r="B9" i="3"/>
  <c r="C13" i="3"/>
  <c r="D13" i="3"/>
  <c r="E13" i="3"/>
  <c r="B13" i="3"/>
  <c r="C17" i="3"/>
  <c r="D17" i="3"/>
  <c r="E17" i="3"/>
  <c r="B17" i="3"/>
  <c r="C21" i="3"/>
  <c r="D21" i="3"/>
  <c r="E21" i="3"/>
  <c r="B21" i="3"/>
  <c r="D18" i="3"/>
  <c r="D19" i="3"/>
  <c r="D20" i="3"/>
  <c r="D3" i="3"/>
  <c r="D4" i="3"/>
  <c r="D5" i="3"/>
  <c r="D6" i="3"/>
  <c r="D7" i="3"/>
  <c r="D8" i="3"/>
  <c r="D10" i="3"/>
  <c r="D11" i="3"/>
  <c r="D12" i="3"/>
  <c r="D16" i="3"/>
  <c r="D15" i="3"/>
  <c r="D14" i="3"/>
  <c r="P14" i="45"/>
  <c r="P18" i="45"/>
  <c r="P22" i="45"/>
  <c r="P26" i="45"/>
  <c r="M14" i="45"/>
  <c r="M18" i="45"/>
  <c r="M22" i="45"/>
  <c r="M26" i="45"/>
  <c r="M27" i="45"/>
  <c r="J14" i="45"/>
  <c r="J18" i="45"/>
  <c r="J22" i="45"/>
  <c r="J26" i="45"/>
  <c r="J27" i="45"/>
  <c r="P27" i="45" l="1"/>
  <c r="N53" i="50"/>
  <c r="M53" i="50"/>
  <c r="M1048576" i="50" s="1"/>
  <c r="C26" i="45" l="1"/>
  <c r="D26" i="45"/>
  <c r="F26" i="45"/>
  <c r="G26" i="45"/>
  <c r="I26" i="45"/>
  <c r="L26" i="45"/>
  <c r="O26" i="45"/>
  <c r="C22" i="45"/>
  <c r="D22" i="45"/>
  <c r="F22" i="45"/>
  <c r="G22" i="45"/>
  <c r="I22" i="45"/>
  <c r="L22" i="45"/>
  <c r="O22" i="45"/>
  <c r="C18" i="45"/>
  <c r="D18" i="45"/>
  <c r="F18" i="45"/>
  <c r="G18" i="45"/>
  <c r="I18" i="45"/>
  <c r="L18" i="45"/>
  <c r="O18" i="45"/>
  <c r="C14" i="45"/>
  <c r="D14" i="45"/>
  <c r="F14" i="45"/>
  <c r="G14" i="45"/>
  <c r="I14" i="45"/>
  <c r="L14" i="45"/>
  <c r="O14" i="45"/>
  <c r="O27" i="45" s="1"/>
  <c r="L27" i="45" l="1"/>
  <c r="I27" i="45"/>
  <c r="F27" i="45"/>
  <c r="G27" i="45"/>
  <c r="C27" i="45"/>
  <c r="D27" i="45"/>
  <c r="P56" i="43"/>
  <c r="O56" i="43"/>
  <c r="Q56" i="43" s="1"/>
  <c r="N56" i="43"/>
  <c r="L56" i="43"/>
  <c r="K56" i="43"/>
  <c r="J56" i="43"/>
  <c r="I56" i="43"/>
  <c r="H56" i="43"/>
  <c r="G56" i="43"/>
  <c r="F56" i="43"/>
  <c r="E56" i="43"/>
  <c r="R55" i="43"/>
  <c r="Q55" i="43"/>
  <c r="R54" i="43"/>
  <c r="Q54" i="43"/>
  <c r="R53" i="43"/>
  <c r="Q53" i="43"/>
  <c r="R52" i="43"/>
  <c r="Q52" i="43"/>
  <c r="R51" i="43"/>
  <c r="Q51" i="43"/>
  <c r="R50" i="43"/>
  <c r="Q50" i="43"/>
  <c r="R49" i="43"/>
  <c r="Q49" i="43"/>
  <c r="R48" i="43"/>
  <c r="Q48" i="43"/>
  <c r="R47" i="43"/>
  <c r="Q47" i="43"/>
  <c r="R46" i="43"/>
  <c r="Q46" i="43"/>
  <c r="R45" i="43"/>
  <c r="Q45" i="43"/>
  <c r="R44" i="43"/>
  <c r="R43" i="43"/>
  <c r="Q43" i="43"/>
  <c r="R42" i="43"/>
  <c r="Q42" i="43"/>
  <c r="R41" i="43"/>
  <c r="Q41" i="43"/>
  <c r="R40" i="43"/>
  <c r="Q40" i="43"/>
  <c r="R39" i="43"/>
  <c r="Q39" i="43"/>
  <c r="R38" i="43"/>
  <c r="Q38" i="43"/>
  <c r="R37" i="43"/>
  <c r="Q37" i="43"/>
  <c r="P36" i="43"/>
  <c r="P57" i="43" s="1"/>
  <c r="N57" i="43"/>
  <c r="M57" i="43"/>
  <c r="L36" i="43"/>
  <c r="K36" i="43"/>
  <c r="K57" i="43" s="1"/>
  <c r="J36" i="43"/>
  <c r="I36" i="43"/>
  <c r="I57" i="43" s="1"/>
  <c r="H57" i="43"/>
  <c r="G57" i="43"/>
  <c r="F36" i="43"/>
  <c r="E36" i="43"/>
  <c r="E57" i="43" s="1"/>
  <c r="R35" i="43"/>
  <c r="Q35" i="43"/>
  <c r="R34" i="43"/>
  <c r="Q34" i="43"/>
  <c r="R33" i="43"/>
  <c r="Q33" i="43"/>
  <c r="R32" i="43"/>
  <c r="Q32" i="43"/>
  <c r="R31" i="43"/>
  <c r="Q31" i="43"/>
  <c r="R30" i="43"/>
  <c r="Q30" i="43"/>
  <c r="R29" i="43"/>
  <c r="Q29" i="43"/>
  <c r="R28" i="43"/>
  <c r="Q28" i="43"/>
  <c r="R27" i="43"/>
  <c r="Q27" i="43"/>
  <c r="R26" i="43"/>
  <c r="Q26" i="43"/>
  <c r="R25" i="43"/>
  <c r="Q25" i="43"/>
  <c r="R24" i="43"/>
  <c r="Q24" i="43"/>
  <c r="R23" i="43"/>
  <c r="Q23" i="43"/>
  <c r="R22" i="43"/>
  <c r="Q22" i="43"/>
  <c r="R21" i="43"/>
  <c r="Q21" i="43"/>
  <c r="R20" i="43"/>
  <c r="Q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10" i="43"/>
  <c r="Q10" i="43"/>
  <c r="R9" i="43"/>
  <c r="Q9" i="43"/>
  <c r="R8" i="43"/>
  <c r="Q8" i="43"/>
  <c r="R7" i="43"/>
  <c r="Q7" i="43"/>
  <c r="Q6" i="43"/>
  <c r="Q5" i="43"/>
  <c r="M158" i="42"/>
  <c r="M157" i="42"/>
  <c r="M156" i="42"/>
  <c r="M155" i="42"/>
  <c r="M154" i="42"/>
  <c r="M153" i="42"/>
  <c r="M152" i="42"/>
  <c r="M151" i="42"/>
  <c r="M150" i="42"/>
  <c r="M128" i="42"/>
  <c r="M127" i="42"/>
  <c r="M126" i="42"/>
  <c r="M101" i="42"/>
  <c r="M100" i="42"/>
  <c r="M98" i="42"/>
  <c r="M161" i="42" s="1"/>
  <c r="L98" i="42"/>
  <c r="K98" i="42"/>
  <c r="J98" i="42"/>
  <c r="I98" i="42"/>
  <c r="H98" i="42"/>
  <c r="G98" i="42"/>
  <c r="F98" i="42"/>
  <c r="E98" i="42"/>
  <c r="D98" i="42"/>
  <c r="M97" i="42"/>
  <c r="L97" i="42"/>
  <c r="K97" i="42"/>
  <c r="J97" i="42"/>
  <c r="I97" i="42"/>
  <c r="H97" i="42"/>
  <c r="G97" i="42"/>
  <c r="F97" i="42"/>
  <c r="E97" i="42"/>
  <c r="D97" i="42"/>
  <c r="L96" i="42"/>
  <c r="K96" i="42"/>
  <c r="J96" i="42"/>
  <c r="I96" i="42"/>
  <c r="H96" i="42"/>
  <c r="G96" i="42"/>
  <c r="F96" i="42"/>
  <c r="E96" i="42"/>
  <c r="D96" i="42"/>
  <c r="M93" i="42"/>
  <c r="M96" i="42" s="1"/>
  <c r="M159" i="42" s="1"/>
  <c r="J57" i="43" l="1"/>
  <c r="L57" i="43"/>
  <c r="Q36" i="43"/>
  <c r="R56" i="43"/>
  <c r="R36" i="43"/>
  <c r="O57" i="43"/>
  <c r="Q57" i="43" s="1"/>
  <c r="M160" i="42"/>
  <c r="O56" i="41"/>
  <c r="P56" i="41" s="1"/>
  <c r="Q55" i="41"/>
  <c r="P55" i="41"/>
  <c r="Q54" i="41"/>
  <c r="P54" i="41"/>
  <c r="Q53" i="41"/>
  <c r="P53" i="41"/>
  <c r="Q52" i="41"/>
  <c r="P52" i="41"/>
  <c r="Q51" i="41"/>
  <c r="P51" i="41"/>
  <c r="Q50" i="41"/>
  <c r="P50" i="41"/>
  <c r="E49" i="41"/>
  <c r="Q48" i="41"/>
  <c r="P48" i="41"/>
  <c r="Q47" i="41"/>
  <c r="P47" i="41"/>
  <c r="Q46" i="41"/>
  <c r="P46" i="41"/>
  <c r="Q45" i="41"/>
  <c r="P45" i="41"/>
  <c r="Q44" i="41"/>
  <c r="P44" i="41"/>
  <c r="Q43" i="41"/>
  <c r="P43" i="41"/>
  <c r="Q42" i="41"/>
  <c r="P42" i="41"/>
  <c r="Q41" i="41"/>
  <c r="P41" i="41"/>
  <c r="Q40" i="41"/>
  <c r="P40" i="41"/>
  <c r="Q39" i="41"/>
  <c r="P39" i="41"/>
  <c r="Q38" i="41"/>
  <c r="P38" i="41"/>
  <c r="Q37" i="41"/>
  <c r="P37" i="41"/>
  <c r="O36" i="41"/>
  <c r="Q35" i="41"/>
  <c r="P35" i="41"/>
  <c r="Q34" i="41"/>
  <c r="P34" i="41"/>
  <c r="Q33" i="41"/>
  <c r="P33" i="41"/>
  <c r="Q32" i="41"/>
  <c r="P32" i="41"/>
  <c r="Q31" i="41"/>
  <c r="P31" i="41"/>
  <c r="Q30" i="41"/>
  <c r="P30" i="41"/>
  <c r="Q29" i="41"/>
  <c r="P29" i="41"/>
  <c r="Q28" i="41"/>
  <c r="P28" i="41"/>
  <c r="Q27" i="41"/>
  <c r="P27" i="41"/>
  <c r="Q26" i="41"/>
  <c r="P26" i="41"/>
  <c r="Q25" i="41"/>
  <c r="P25" i="41"/>
  <c r="Q24" i="41"/>
  <c r="P24" i="41"/>
  <c r="Q23" i="41"/>
  <c r="P23" i="41"/>
  <c r="Q22" i="41"/>
  <c r="P22" i="41"/>
  <c r="Q21" i="41"/>
  <c r="P21" i="41"/>
  <c r="Q20" i="41"/>
  <c r="P20" i="41"/>
  <c r="Q19" i="41"/>
  <c r="P19" i="41"/>
  <c r="Q18" i="41"/>
  <c r="P18" i="41"/>
  <c r="Q17" i="41"/>
  <c r="P17" i="41"/>
  <c r="Q16" i="41"/>
  <c r="P16" i="41"/>
  <c r="Q15" i="41"/>
  <c r="P15" i="41"/>
  <c r="Q14" i="41"/>
  <c r="P14" i="41"/>
  <c r="Q13" i="41"/>
  <c r="P13" i="41"/>
  <c r="Q12" i="41"/>
  <c r="P12" i="41"/>
  <c r="Q11" i="41"/>
  <c r="P11" i="41"/>
  <c r="Q10" i="41"/>
  <c r="P10" i="41"/>
  <c r="Q9" i="41"/>
  <c r="P9" i="41"/>
  <c r="Q8" i="41"/>
  <c r="P8" i="41"/>
  <c r="Q7" i="41"/>
  <c r="P7" i="41"/>
  <c r="Q6" i="41"/>
  <c r="P6" i="41"/>
  <c r="Q5" i="41"/>
  <c r="P5" i="41"/>
  <c r="Q49" i="41" l="1"/>
  <c r="P49" i="41"/>
  <c r="Q57" i="41"/>
  <c r="P57" i="41"/>
  <c r="P36" i="41"/>
  <c r="Q56" i="41"/>
  <c r="Q36" i="41"/>
  <c r="O57" i="36"/>
  <c r="P57" i="36" s="1"/>
  <c r="P7" i="36"/>
  <c r="P5" i="36"/>
  <c r="O56" i="36"/>
  <c r="P36" i="36"/>
  <c r="Q36" i="36"/>
  <c r="O36" i="36"/>
  <c r="P24" i="36"/>
  <c r="N49" i="36"/>
  <c r="M49" i="36"/>
  <c r="L49" i="36"/>
  <c r="E49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7" i="36"/>
  <c r="Q5" i="36"/>
  <c r="P8" i="36"/>
  <c r="P9" i="36"/>
  <c r="P10" i="36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5" i="36"/>
  <c r="P26" i="36"/>
  <c r="P27" i="36"/>
  <c r="P28" i="36"/>
  <c r="P29" i="36"/>
  <c r="P30" i="36"/>
  <c r="P31" i="36"/>
  <c r="P32" i="36"/>
  <c r="P33" i="36"/>
  <c r="P34" i="36"/>
  <c r="P35" i="36"/>
  <c r="P37" i="36"/>
  <c r="P38" i="36"/>
  <c r="P39" i="36"/>
  <c r="P40" i="36"/>
  <c r="P41" i="36"/>
  <c r="P42" i="36"/>
  <c r="P43" i="36"/>
  <c r="P44" i="36"/>
  <c r="P45" i="36"/>
  <c r="P46" i="36"/>
  <c r="P47" i="36"/>
  <c r="P48" i="36"/>
  <c r="P49" i="36"/>
  <c r="P50" i="36"/>
  <c r="P51" i="36"/>
  <c r="P52" i="36"/>
  <c r="P53" i="36"/>
  <c r="P54" i="36"/>
  <c r="P55" i="36"/>
  <c r="P56" i="36"/>
  <c r="P6" i="36"/>
  <c r="S13" i="35"/>
  <c r="S5" i="35"/>
  <c r="S6" i="35"/>
  <c r="S14" i="35"/>
  <c r="R6" i="35"/>
  <c r="R14" i="35"/>
  <c r="L6" i="35"/>
  <c r="M6" i="35"/>
  <c r="N6" i="35"/>
  <c r="O6" i="35"/>
  <c r="P6" i="35"/>
  <c r="Q6" i="35"/>
  <c r="E5" i="35"/>
  <c r="Q5" i="35" s="1"/>
  <c r="O5" i="35"/>
  <c r="K5" i="35"/>
  <c r="D6" i="35"/>
  <c r="E6" i="35"/>
  <c r="F6" i="35"/>
  <c r="G6" i="35"/>
  <c r="H6" i="35"/>
  <c r="I6" i="35"/>
  <c r="J6" i="35"/>
  <c r="K6" i="35"/>
  <c r="C6" i="35"/>
  <c r="P5" i="35"/>
  <c r="Z24" i="32"/>
  <c r="Z23" i="32"/>
  <c r="Z22" i="32"/>
  <c r="Z21" i="32"/>
  <c r="Z20" i="32"/>
  <c r="U5" i="32" l="1"/>
  <c r="U6" i="32"/>
  <c r="U7" i="32"/>
  <c r="U8" i="32"/>
  <c r="U9" i="32"/>
  <c r="U10" i="32"/>
  <c r="U11" i="32"/>
  <c r="U12" i="32"/>
  <c r="U13" i="32"/>
  <c r="U14" i="32"/>
  <c r="U15" i="32"/>
  <c r="U16" i="32"/>
  <c r="U17" i="32"/>
  <c r="U18" i="32"/>
  <c r="U4" i="32"/>
  <c r="D9" i="32"/>
  <c r="E9" i="32"/>
  <c r="F9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D10" i="32"/>
  <c r="E10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D11" i="32"/>
  <c r="E11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D12" i="32"/>
  <c r="E12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C10" i="32"/>
  <c r="C11" i="32"/>
  <c r="C12" i="32"/>
  <c r="C13" i="32"/>
  <c r="C9" i="32"/>
  <c r="D4" i="32"/>
  <c r="E4" i="32"/>
  <c r="F4" i="32"/>
  <c r="G4" i="32"/>
  <c r="H4" i="32"/>
  <c r="I4" i="32"/>
  <c r="J4" i="32"/>
  <c r="K4" i="32"/>
  <c r="L4" i="32"/>
  <c r="M4" i="32"/>
  <c r="N4" i="32"/>
  <c r="O4" i="32"/>
  <c r="P4" i="32"/>
  <c r="Q4" i="32"/>
  <c r="R4" i="32"/>
  <c r="S4" i="32"/>
  <c r="T4" i="32"/>
  <c r="D5" i="32"/>
  <c r="E5" i="32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D6" i="32"/>
  <c r="E6" i="32"/>
  <c r="F6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D8" i="32"/>
  <c r="E8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C5" i="32"/>
  <c r="C6" i="32"/>
  <c r="C7" i="32"/>
  <c r="C8" i="32"/>
  <c r="C4" i="32"/>
  <c r="U163" i="31"/>
  <c r="P165" i="31"/>
  <c r="U164" i="31"/>
  <c r="C259" i="31"/>
  <c r="D159" i="31"/>
  <c r="E159" i="31"/>
  <c r="F159" i="31"/>
  <c r="G159" i="31"/>
  <c r="H159" i="31"/>
  <c r="I159" i="31"/>
  <c r="J159" i="31"/>
  <c r="K159" i="31"/>
  <c r="L159" i="31"/>
  <c r="M159" i="31"/>
  <c r="N159" i="31"/>
  <c r="O159" i="31"/>
  <c r="P159" i="31"/>
  <c r="Q159" i="31"/>
  <c r="R159" i="31"/>
  <c r="S159" i="31"/>
  <c r="T159" i="31"/>
  <c r="D160" i="31"/>
  <c r="E160" i="31"/>
  <c r="F160" i="31"/>
  <c r="G160" i="31"/>
  <c r="H160" i="31"/>
  <c r="I160" i="31"/>
  <c r="J160" i="31"/>
  <c r="K160" i="31"/>
  <c r="L160" i="31"/>
  <c r="M160" i="31"/>
  <c r="N160" i="31"/>
  <c r="O160" i="31"/>
  <c r="P160" i="31"/>
  <c r="Q160" i="31"/>
  <c r="R160" i="31"/>
  <c r="S160" i="31"/>
  <c r="T160" i="31"/>
  <c r="D161" i="31"/>
  <c r="E161" i="31"/>
  <c r="F161" i="31"/>
  <c r="G161" i="31"/>
  <c r="H161" i="31"/>
  <c r="I161" i="31"/>
  <c r="J161" i="31"/>
  <c r="K161" i="31"/>
  <c r="L161" i="31"/>
  <c r="M161" i="31"/>
  <c r="N161" i="31"/>
  <c r="O161" i="31"/>
  <c r="P161" i="31"/>
  <c r="Q161" i="31"/>
  <c r="R161" i="31"/>
  <c r="S161" i="31"/>
  <c r="T161" i="31"/>
  <c r="D162" i="31"/>
  <c r="E162" i="31"/>
  <c r="F162" i="31"/>
  <c r="G162" i="31"/>
  <c r="H162" i="31"/>
  <c r="I162" i="31"/>
  <c r="J162" i="31"/>
  <c r="K162" i="31"/>
  <c r="L162" i="31"/>
  <c r="M162" i="31"/>
  <c r="N162" i="31"/>
  <c r="O162" i="31"/>
  <c r="P162" i="31"/>
  <c r="Q162" i="31"/>
  <c r="R162" i="31"/>
  <c r="S162" i="31"/>
  <c r="T162" i="31"/>
  <c r="D163" i="31"/>
  <c r="E163" i="31"/>
  <c r="F163" i="31"/>
  <c r="G163" i="31"/>
  <c r="H163" i="31"/>
  <c r="I163" i="31"/>
  <c r="J163" i="31"/>
  <c r="K163" i="31"/>
  <c r="L163" i="31"/>
  <c r="M163" i="31"/>
  <c r="N163" i="31"/>
  <c r="O163" i="31"/>
  <c r="P163" i="31"/>
  <c r="Q163" i="31"/>
  <c r="R163" i="31"/>
  <c r="S163" i="31"/>
  <c r="T163" i="31"/>
  <c r="C160" i="31"/>
  <c r="C161" i="31"/>
  <c r="C162" i="31"/>
  <c r="C163" i="31"/>
  <c r="C159" i="31"/>
  <c r="U159" i="31"/>
  <c r="U93" i="31"/>
  <c r="J13" i="31"/>
  <c r="K8" i="31"/>
  <c r="L8" i="31"/>
  <c r="M8" i="31"/>
  <c r="N8" i="31"/>
  <c r="O8" i="31"/>
  <c r="P8" i="31"/>
  <c r="Q8" i="31"/>
  <c r="R8" i="31"/>
  <c r="S8" i="31"/>
  <c r="T8" i="31"/>
  <c r="J8" i="31"/>
  <c r="U259" i="31"/>
  <c r="U264" i="31"/>
  <c r="U160" i="31"/>
  <c r="U265" i="31" s="1"/>
  <c r="U161" i="31"/>
  <c r="U266" i="31" s="1"/>
  <c r="U162" i="31"/>
  <c r="U267" i="31" s="1"/>
  <c r="U165" i="31"/>
  <c r="U166" i="31"/>
  <c r="U167" i="31"/>
  <c r="U168" i="31"/>
  <c r="U169" i="31"/>
  <c r="U170" i="31"/>
  <c r="U171" i="31"/>
  <c r="U172" i="31"/>
  <c r="U173" i="31"/>
  <c r="U174" i="31"/>
  <c r="U175" i="31"/>
  <c r="U176" i="31"/>
  <c r="U177" i="31"/>
  <c r="U178" i="31"/>
  <c r="U179" i="31"/>
  <c r="U180" i="31"/>
  <c r="U181" i="31"/>
  <c r="U182" i="31"/>
  <c r="U183" i="31"/>
  <c r="U184" i="31"/>
  <c r="U185" i="31"/>
  <c r="U186" i="31"/>
  <c r="U187" i="31"/>
  <c r="U188" i="31"/>
  <c r="U189" i="31"/>
  <c r="U190" i="31"/>
  <c r="U191" i="31"/>
  <c r="U192" i="31"/>
  <c r="U193" i="31"/>
  <c r="U194" i="31"/>
  <c r="U195" i="31"/>
  <c r="U196" i="31"/>
  <c r="U197" i="31"/>
  <c r="U198" i="31"/>
  <c r="U199" i="31"/>
  <c r="U200" i="31"/>
  <c r="U201" i="31"/>
  <c r="U202" i="31"/>
  <c r="U203" i="31"/>
  <c r="U204" i="31"/>
  <c r="U205" i="31"/>
  <c r="U206" i="31"/>
  <c r="U207" i="31"/>
  <c r="U208" i="31"/>
  <c r="U209" i="31"/>
  <c r="U210" i="31"/>
  <c r="U211" i="31"/>
  <c r="U212" i="31"/>
  <c r="U213" i="31"/>
  <c r="U214" i="31"/>
  <c r="U215" i="31"/>
  <c r="U216" i="31"/>
  <c r="U217" i="31"/>
  <c r="U218" i="31"/>
  <c r="U219" i="31"/>
  <c r="U220" i="31"/>
  <c r="U221" i="31"/>
  <c r="U222" i="31"/>
  <c r="U223" i="31"/>
  <c r="U224" i="31"/>
  <c r="U225" i="31"/>
  <c r="U226" i="31"/>
  <c r="U227" i="31"/>
  <c r="U228" i="31"/>
  <c r="U229" i="31"/>
  <c r="U230" i="31"/>
  <c r="U231" i="31"/>
  <c r="U232" i="31"/>
  <c r="U233" i="31"/>
  <c r="U234" i="31"/>
  <c r="U235" i="31"/>
  <c r="U236" i="31"/>
  <c r="U237" i="31"/>
  <c r="U238" i="31"/>
  <c r="U239" i="31"/>
  <c r="U240" i="31"/>
  <c r="U241" i="31"/>
  <c r="U242" i="31"/>
  <c r="U243" i="31"/>
  <c r="U244" i="31"/>
  <c r="U245" i="31"/>
  <c r="U246" i="31"/>
  <c r="U247" i="31"/>
  <c r="U248" i="31"/>
  <c r="U249" i="31"/>
  <c r="U250" i="31"/>
  <c r="U251" i="31"/>
  <c r="U252" i="31"/>
  <c r="U253" i="31"/>
  <c r="U254" i="31"/>
  <c r="U255" i="31"/>
  <c r="U256" i="31"/>
  <c r="U257" i="31"/>
  <c r="U258" i="31"/>
  <c r="U260" i="31"/>
  <c r="U261" i="31"/>
  <c r="U262" i="31"/>
  <c r="U263" i="31"/>
  <c r="U5" i="31"/>
  <c r="U6" i="31"/>
  <c r="U7" i="31"/>
  <c r="U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77" i="31"/>
  <c r="U78" i="31"/>
  <c r="U79" i="31"/>
  <c r="U80" i="31"/>
  <c r="U81" i="31"/>
  <c r="U82" i="31"/>
  <c r="U83" i="31"/>
  <c r="U84" i="31"/>
  <c r="U85" i="31"/>
  <c r="U86" i="31"/>
  <c r="U87" i="31"/>
  <c r="U88" i="31"/>
  <c r="U89" i="31"/>
  <c r="U90" i="31"/>
  <c r="U91" i="31"/>
  <c r="U92" i="31"/>
  <c r="U94" i="31"/>
  <c r="U95" i="31"/>
  <c r="U96" i="31"/>
  <c r="U97" i="31"/>
  <c r="U98" i="31"/>
  <c r="U99" i="31"/>
  <c r="U100" i="31"/>
  <c r="U101" i="31"/>
  <c r="U102" i="31"/>
  <c r="U103" i="31"/>
  <c r="U104" i="31"/>
  <c r="U105" i="31"/>
  <c r="U106" i="31"/>
  <c r="U107" i="31"/>
  <c r="U108" i="31"/>
  <c r="U109" i="31"/>
  <c r="U110" i="31"/>
  <c r="U111" i="31"/>
  <c r="U112" i="31"/>
  <c r="U113" i="31"/>
  <c r="U114" i="31"/>
  <c r="U115" i="31"/>
  <c r="U116" i="31"/>
  <c r="U117" i="31"/>
  <c r="U118" i="31"/>
  <c r="U119" i="31"/>
  <c r="U120" i="31"/>
  <c r="U121" i="31"/>
  <c r="U122" i="31"/>
  <c r="U123" i="31"/>
  <c r="U124" i="31"/>
  <c r="U125" i="31"/>
  <c r="U126" i="31"/>
  <c r="U127" i="31"/>
  <c r="U128" i="31"/>
  <c r="U129" i="31"/>
  <c r="U130" i="31"/>
  <c r="U131" i="31"/>
  <c r="U132" i="31"/>
  <c r="U133" i="31"/>
  <c r="U134" i="31"/>
  <c r="U135" i="31"/>
  <c r="U136" i="31"/>
  <c r="U137" i="31"/>
  <c r="U138" i="31"/>
  <c r="U139" i="31"/>
  <c r="U140" i="31"/>
  <c r="U141" i="31"/>
  <c r="U142" i="31"/>
  <c r="U143" i="31"/>
  <c r="U144" i="31"/>
  <c r="U145" i="31"/>
  <c r="U146" i="31"/>
  <c r="U147" i="31"/>
  <c r="U148" i="31"/>
  <c r="U149" i="31"/>
  <c r="U150" i="31"/>
  <c r="U151" i="31"/>
  <c r="U152" i="31"/>
  <c r="U153" i="31"/>
  <c r="U154" i="31"/>
  <c r="U155" i="31"/>
  <c r="U156" i="31"/>
  <c r="U157" i="31"/>
  <c r="U158" i="31"/>
  <c r="U4" i="31"/>
  <c r="P4" i="31"/>
  <c r="P168" i="31"/>
  <c r="J268" i="31"/>
  <c r="C266" i="31"/>
  <c r="C268" i="31"/>
  <c r="J259" i="31"/>
  <c r="D264" i="31"/>
  <c r="E264" i="31"/>
  <c r="F264" i="31"/>
  <c r="G264" i="31"/>
  <c r="H264" i="31"/>
  <c r="I264" i="31"/>
  <c r="J264" i="31"/>
  <c r="K264" i="31"/>
  <c r="L264" i="31"/>
  <c r="M264" i="31"/>
  <c r="N264" i="31"/>
  <c r="O264" i="31"/>
  <c r="P264" i="31"/>
  <c r="Q264" i="31"/>
  <c r="R264" i="31"/>
  <c r="S264" i="31"/>
  <c r="T264" i="31"/>
  <c r="D265" i="31"/>
  <c r="E265" i="31"/>
  <c r="F265" i="31"/>
  <c r="G265" i="31"/>
  <c r="H265" i="31"/>
  <c r="I265" i="31"/>
  <c r="J265" i="31"/>
  <c r="K265" i="31"/>
  <c r="L265" i="31"/>
  <c r="M265" i="31"/>
  <c r="N265" i="31"/>
  <c r="O265" i="31"/>
  <c r="P265" i="31"/>
  <c r="Q265" i="31"/>
  <c r="R265" i="31"/>
  <c r="S265" i="31"/>
  <c r="T265" i="31"/>
  <c r="D266" i="31"/>
  <c r="E266" i="31"/>
  <c r="F266" i="31"/>
  <c r="G266" i="31"/>
  <c r="H266" i="31"/>
  <c r="I266" i="31"/>
  <c r="J266" i="31"/>
  <c r="K266" i="31"/>
  <c r="L266" i="31"/>
  <c r="M266" i="31"/>
  <c r="N266" i="31"/>
  <c r="O266" i="31"/>
  <c r="P266" i="31"/>
  <c r="Q266" i="31"/>
  <c r="R266" i="31"/>
  <c r="S266" i="31"/>
  <c r="T266" i="31"/>
  <c r="D267" i="31"/>
  <c r="E267" i="31"/>
  <c r="F267" i="31"/>
  <c r="G267" i="31"/>
  <c r="H267" i="31"/>
  <c r="I267" i="31"/>
  <c r="J267" i="31"/>
  <c r="K267" i="31"/>
  <c r="L267" i="31"/>
  <c r="M267" i="31"/>
  <c r="N267" i="31"/>
  <c r="O267" i="31"/>
  <c r="P267" i="31"/>
  <c r="Q267" i="31"/>
  <c r="R267" i="31"/>
  <c r="S267" i="31"/>
  <c r="T267" i="31"/>
  <c r="D268" i="31"/>
  <c r="E268" i="31"/>
  <c r="F268" i="31"/>
  <c r="G268" i="31"/>
  <c r="H268" i="31"/>
  <c r="I268" i="31"/>
  <c r="K268" i="31"/>
  <c r="L268" i="31"/>
  <c r="M268" i="31"/>
  <c r="N268" i="31"/>
  <c r="O268" i="31"/>
  <c r="Q268" i="31"/>
  <c r="R268" i="31"/>
  <c r="S268" i="31"/>
  <c r="T268" i="31"/>
  <c r="C265" i="31"/>
  <c r="C267" i="31"/>
  <c r="C264" i="31"/>
  <c r="D259" i="31"/>
  <c r="E259" i="31"/>
  <c r="F259" i="31"/>
  <c r="G259" i="31"/>
  <c r="H259" i="31"/>
  <c r="I259" i="31"/>
  <c r="K259" i="31"/>
  <c r="L259" i="31"/>
  <c r="M259" i="31"/>
  <c r="N259" i="31"/>
  <c r="O259" i="31"/>
  <c r="P259" i="31"/>
  <c r="Q259" i="31"/>
  <c r="R259" i="31"/>
  <c r="S259" i="31"/>
  <c r="T259" i="31"/>
  <c r="D260" i="31"/>
  <c r="E260" i="31"/>
  <c r="F260" i="31"/>
  <c r="G260" i="31"/>
  <c r="H260" i="31"/>
  <c r="I260" i="31"/>
  <c r="J260" i="31"/>
  <c r="K260" i="31"/>
  <c r="L260" i="31"/>
  <c r="M260" i="31"/>
  <c r="N260" i="31"/>
  <c r="O260" i="31"/>
  <c r="P260" i="31"/>
  <c r="Q260" i="31"/>
  <c r="R260" i="31"/>
  <c r="S260" i="31"/>
  <c r="T260" i="31"/>
  <c r="D261" i="31"/>
  <c r="E261" i="31"/>
  <c r="F261" i="31"/>
  <c r="G261" i="31"/>
  <c r="H261" i="31"/>
  <c r="I261" i="31"/>
  <c r="J261" i="31"/>
  <c r="K261" i="31"/>
  <c r="L261" i="31"/>
  <c r="M261" i="31"/>
  <c r="N261" i="31"/>
  <c r="O261" i="31"/>
  <c r="P261" i="31"/>
  <c r="Q261" i="31"/>
  <c r="R261" i="31"/>
  <c r="S261" i="31"/>
  <c r="T261" i="31"/>
  <c r="D262" i="31"/>
  <c r="E262" i="31"/>
  <c r="F262" i="31"/>
  <c r="G262" i="31"/>
  <c r="H262" i="31"/>
  <c r="I262" i="31"/>
  <c r="J262" i="31"/>
  <c r="K262" i="31"/>
  <c r="L262" i="31"/>
  <c r="M262" i="31"/>
  <c r="N262" i="31"/>
  <c r="O262" i="31"/>
  <c r="P262" i="31"/>
  <c r="Q262" i="31"/>
  <c r="R262" i="31"/>
  <c r="S262" i="31"/>
  <c r="T262" i="31"/>
  <c r="D263" i="31"/>
  <c r="E263" i="31"/>
  <c r="F263" i="31"/>
  <c r="G263" i="31"/>
  <c r="H263" i="31"/>
  <c r="I263" i="31"/>
  <c r="J263" i="31"/>
  <c r="K263" i="31"/>
  <c r="L263" i="31"/>
  <c r="M263" i="31"/>
  <c r="N263" i="31"/>
  <c r="O263" i="31"/>
  <c r="P263" i="31"/>
  <c r="Q263" i="31"/>
  <c r="R263" i="31"/>
  <c r="S263" i="31"/>
  <c r="T263" i="31"/>
  <c r="C260" i="31"/>
  <c r="C261" i="31"/>
  <c r="C262" i="31"/>
  <c r="C263" i="31"/>
  <c r="W24" i="30"/>
  <c r="W23" i="30"/>
  <c r="W22" i="30"/>
  <c r="W21" i="30"/>
  <c r="W20" i="30"/>
  <c r="W19" i="30"/>
  <c r="L361" i="29"/>
  <c r="M361" i="29"/>
  <c r="N361" i="29"/>
  <c r="O361" i="29"/>
  <c r="P361" i="29"/>
  <c r="L362" i="29"/>
  <c r="M362" i="29"/>
  <c r="N362" i="29"/>
  <c r="O362" i="29"/>
  <c r="P362" i="29"/>
  <c r="L363" i="29"/>
  <c r="M363" i="29"/>
  <c r="N363" i="29"/>
  <c r="O363" i="29"/>
  <c r="P363" i="29"/>
  <c r="L364" i="29"/>
  <c r="M364" i="29"/>
  <c r="N364" i="29"/>
  <c r="O364" i="29"/>
  <c r="P364" i="29"/>
  <c r="L365" i="29"/>
  <c r="M365" i="29"/>
  <c r="N365" i="29"/>
  <c r="O365" i="29"/>
  <c r="P365" i="29"/>
  <c r="L366" i="29"/>
  <c r="M366" i="29"/>
  <c r="N366" i="29"/>
  <c r="O366" i="29"/>
  <c r="P366" i="29"/>
  <c r="L367" i="29"/>
  <c r="M367" i="29"/>
  <c r="N367" i="29"/>
  <c r="O367" i="29"/>
  <c r="P367" i="29"/>
  <c r="K362" i="29"/>
  <c r="K363" i="29"/>
  <c r="K364" i="29"/>
  <c r="K365" i="29"/>
  <c r="K366" i="29"/>
  <c r="K367" i="29"/>
  <c r="T361" i="29"/>
  <c r="U361" i="29" s="1"/>
  <c r="K361" i="29"/>
  <c r="Q363" i="29"/>
  <c r="R363" i="29"/>
  <c r="S363" i="29"/>
  <c r="K368" i="29"/>
  <c r="T362" i="29" l="1"/>
  <c r="U362" i="29" s="1"/>
  <c r="T364" i="29"/>
  <c r="U364" i="29" s="1"/>
  <c r="T365" i="29"/>
  <c r="U365" i="29" s="1"/>
  <c r="T366" i="29"/>
  <c r="U366" i="29" s="1"/>
  <c r="T367" i="29"/>
  <c r="U367" i="29" s="1"/>
  <c r="T363" i="29"/>
  <c r="U363" i="29" s="1"/>
  <c r="Q361" i="29"/>
  <c r="R361" i="29"/>
  <c r="S361" i="29"/>
  <c r="Q362" i="29"/>
  <c r="R362" i="29"/>
  <c r="S362" i="29"/>
  <c r="Q364" i="29"/>
  <c r="R364" i="29"/>
  <c r="S364" i="29"/>
  <c r="Q365" i="29"/>
  <c r="R365" i="29"/>
  <c r="S365" i="29"/>
  <c r="Q366" i="29"/>
  <c r="R366" i="29"/>
  <c r="S366" i="29"/>
  <c r="Q367" i="29"/>
  <c r="R367" i="29"/>
  <c r="S367" i="29"/>
  <c r="L356" i="29"/>
  <c r="M356" i="29"/>
  <c r="N356" i="29"/>
  <c r="O356" i="29"/>
  <c r="P356" i="29"/>
  <c r="Q356" i="29"/>
  <c r="R356" i="29"/>
  <c r="S356" i="29"/>
  <c r="K356" i="29"/>
  <c r="L349" i="29"/>
  <c r="M349" i="29"/>
  <c r="N349" i="29"/>
  <c r="O349" i="29"/>
  <c r="P349" i="29"/>
  <c r="Q349" i="29"/>
  <c r="R349" i="29"/>
  <c r="S349" i="29"/>
  <c r="K349" i="29"/>
  <c r="L342" i="29"/>
  <c r="M342" i="29"/>
  <c r="N342" i="29"/>
  <c r="O342" i="29"/>
  <c r="P342" i="29"/>
  <c r="Q342" i="29"/>
  <c r="R342" i="29"/>
  <c r="S342" i="29"/>
  <c r="K342" i="29"/>
  <c r="L335" i="29"/>
  <c r="M335" i="29"/>
  <c r="N335" i="29"/>
  <c r="O335" i="29"/>
  <c r="P335" i="29"/>
  <c r="Q335" i="29"/>
  <c r="R335" i="29"/>
  <c r="S335" i="29"/>
  <c r="K335" i="29"/>
  <c r="L328" i="29"/>
  <c r="M328" i="29"/>
  <c r="N328" i="29"/>
  <c r="O328" i="29"/>
  <c r="P328" i="29"/>
  <c r="Q328" i="29"/>
  <c r="R328" i="29"/>
  <c r="S328" i="29"/>
  <c r="K328" i="29"/>
  <c r="L321" i="29"/>
  <c r="M321" i="29"/>
  <c r="N321" i="29"/>
  <c r="O321" i="29"/>
  <c r="P321" i="29"/>
  <c r="Q321" i="29"/>
  <c r="R321" i="29"/>
  <c r="S321" i="29"/>
  <c r="K321" i="29"/>
  <c r="L314" i="29"/>
  <c r="M314" i="29"/>
  <c r="N314" i="29"/>
  <c r="O314" i="29"/>
  <c r="P314" i="29"/>
  <c r="Q314" i="29"/>
  <c r="R314" i="29"/>
  <c r="S314" i="29"/>
  <c r="K314" i="29"/>
  <c r="L307" i="29"/>
  <c r="M307" i="29"/>
  <c r="N307" i="29"/>
  <c r="O307" i="29"/>
  <c r="P307" i="29"/>
  <c r="Q307" i="29"/>
  <c r="R307" i="29"/>
  <c r="S307" i="29"/>
  <c r="K307" i="29"/>
  <c r="L300" i="29"/>
  <c r="M300" i="29"/>
  <c r="N300" i="29"/>
  <c r="O300" i="29"/>
  <c r="P300" i="29"/>
  <c r="Q300" i="29"/>
  <c r="R300" i="29"/>
  <c r="S300" i="29"/>
  <c r="K300" i="29"/>
  <c r="L293" i="29"/>
  <c r="M293" i="29"/>
  <c r="N293" i="29"/>
  <c r="O293" i="29"/>
  <c r="P293" i="29"/>
  <c r="Q293" i="29"/>
  <c r="R293" i="29"/>
  <c r="S293" i="29"/>
  <c r="K293" i="29"/>
  <c r="L286" i="29"/>
  <c r="M286" i="29"/>
  <c r="N286" i="29"/>
  <c r="O286" i="29"/>
  <c r="P286" i="29"/>
  <c r="Q286" i="29"/>
  <c r="R286" i="29"/>
  <c r="S286" i="29"/>
  <c r="K286" i="29"/>
  <c r="L279" i="29"/>
  <c r="M279" i="29"/>
  <c r="N279" i="29"/>
  <c r="O279" i="29"/>
  <c r="P279" i="29"/>
  <c r="Q279" i="29"/>
  <c r="R279" i="29"/>
  <c r="S279" i="29"/>
  <c r="K279" i="29"/>
  <c r="L272" i="29"/>
  <c r="M272" i="29"/>
  <c r="N272" i="29"/>
  <c r="O272" i="29"/>
  <c r="P272" i="29"/>
  <c r="Q272" i="29"/>
  <c r="R272" i="29"/>
  <c r="S272" i="29"/>
  <c r="K272" i="29"/>
  <c r="L258" i="29"/>
  <c r="M258" i="29"/>
  <c r="N258" i="29"/>
  <c r="O258" i="29"/>
  <c r="P258" i="29"/>
  <c r="Q258" i="29"/>
  <c r="R258" i="29"/>
  <c r="S258" i="29"/>
  <c r="K258" i="29"/>
  <c r="L265" i="29"/>
  <c r="M265" i="29"/>
  <c r="N265" i="29"/>
  <c r="O265" i="29"/>
  <c r="P265" i="29"/>
  <c r="Q265" i="29"/>
  <c r="R265" i="29"/>
  <c r="S265" i="29"/>
  <c r="K265" i="29"/>
  <c r="L251" i="29"/>
  <c r="M251" i="29"/>
  <c r="N251" i="29"/>
  <c r="O251" i="29"/>
  <c r="P251" i="29"/>
  <c r="Q251" i="29"/>
  <c r="R251" i="29"/>
  <c r="S251" i="29"/>
  <c r="K251" i="29"/>
  <c r="L244" i="29"/>
  <c r="M244" i="29"/>
  <c r="N244" i="29"/>
  <c r="O244" i="29"/>
  <c r="P244" i="29"/>
  <c r="Q244" i="29"/>
  <c r="R244" i="29"/>
  <c r="S244" i="29"/>
  <c r="K244" i="29"/>
  <c r="L237" i="29"/>
  <c r="M237" i="29"/>
  <c r="N237" i="29"/>
  <c r="O237" i="29"/>
  <c r="P237" i="29"/>
  <c r="Q237" i="29"/>
  <c r="R237" i="29"/>
  <c r="S237" i="29"/>
  <c r="K237" i="29"/>
  <c r="L230" i="29"/>
  <c r="M230" i="29"/>
  <c r="N230" i="29"/>
  <c r="O230" i="29"/>
  <c r="P230" i="29"/>
  <c r="Q230" i="29"/>
  <c r="R230" i="29"/>
  <c r="S230" i="29"/>
  <c r="K230" i="29"/>
  <c r="T229" i="29"/>
  <c r="T230" i="29"/>
  <c r="T231" i="29"/>
  <c r="T232" i="29"/>
  <c r="T233" i="29"/>
  <c r="T234" i="29"/>
  <c r="U228" i="29"/>
  <c r="T228" i="29"/>
  <c r="U369" i="29"/>
  <c r="U222" i="29"/>
  <c r="T222" i="29"/>
  <c r="T223" i="29"/>
  <c r="T224" i="29"/>
  <c r="T225" i="29"/>
  <c r="T226" i="29"/>
  <c r="T227" i="29"/>
  <c r="T221" i="29"/>
  <c r="L221" i="29"/>
  <c r="M221" i="29"/>
  <c r="N221" i="29"/>
  <c r="O221" i="29"/>
  <c r="P221" i="29"/>
  <c r="Q221" i="29"/>
  <c r="R221" i="29"/>
  <c r="S221" i="29"/>
  <c r="L222" i="29"/>
  <c r="M222" i="29"/>
  <c r="N222" i="29"/>
  <c r="O222" i="29"/>
  <c r="P222" i="29"/>
  <c r="Q222" i="29"/>
  <c r="R222" i="29"/>
  <c r="S222" i="29"/>
  <c r="L223" i="29"/>
  <c r="M223" i="29"/>
  <c r="N223" i="29"/>
  <c r="O223" i="29"/>
  <c r="P223" i="29"/>
  <c r="Q223" i="29"/>
  <c r="R223" i="29"/>
  <c r="S223" i="29"/>
  <c r="L224" i="29"/>
  <c r="M224" i="29"/>
  <c r="N224" i="29"/>
  <c r="O224" i="29"/>
  <c r="P224" i="29"/>
  <c r="Q224" i="29"/>
  <c r="R224" i="29"/>
  <c r="S224" i="29"/>
  <c r="L225" i="29"/>
  <c r="M225" i="29"/>
  <c r="N225" i="29"/>
  <c r="O225" i="29"/>
  <c r="P225" i="29"/>
  <c r="Q225" i="29"/>
  <c r="R225" i="29"/>
  <c r="S225" i="29"/>
  <c r="L226" i="29"/>
  <c r="M226" i="29"/>
  <c r="N226" i="29"/>
  <c r="O226" i="29"/>
  <c r="P226" i="29"/>
  <c r="Q226" i="29"/>
  <c r="R226" i="29"/>
  <c r="S226" i="29"/>
  <c r="L227" i="29"/>
  <c r="M227" i="29"/>
  <c r="N227" i="29"/>
  <c r="O227" i="29"/>
  <c r="P227" i="29"/>
  <c r="Q227" i="29"/>
  <c r="R227" i="29"/>
  <c r="S227" i="29"/>
  <c r="K222" i="29"/>
  <c r="K223" i="29"/>
  <c r="K224" i="29"/>
  <c r="K225" i="29"/>
  <c r="K226" i="29"/>
  <c r="K227" i="29"/>
  <c r="K221" i="29"/>
  <c r="U223" i="29"/>
  <c r="E202" i="29"/>
  <c r="F202" i="29"/>
  <c r="G202" i="29"/>
  <c r="H202" i="29"/>
  <c r="I202" i="29"/>
  <c r="J202" i="29"/>
  <c r="K202" i="29"/>
  <c r="L202" i="29"/>
  <c r="M202" i="29"/>
  <c r="N202" i="29"/>
  <c r="O202" i="29"/>
  <c r="P202" i="29"/>
  <c r="Q202" i="29"/>
  <c r="R202" i="29"/>
  <c r="S202" i="29"/>
  <c r="D202" i="29"/>
  <c r="L188" i="29"/>
  <c r="M188" i="29"/>
  <c r="N188" i="29"/>
  <c r="O188" i="29"/>
  <c r="P188" i="29"/>
  <c r="Q188" i="29"/>
  <c r="R188" i="29"/>
  <c r="S188" i="29"/>
  <c r="K188" i="29"/>
  <c r="L195" i="29"/>
  <c r="M195" i="29"/>
  <c r="N195" i="29"/>
  <c r="O195" i="29"/>
  <c r="P195" i="29"/>
  <c r="Q195" i="29"/>
  <c r="R195" i="29"/>
  <c r="S195" i="29"/>
  <c r="K195" i="29"/>
  <c r="L174" i="29"/>
  <c r="M174" i="29"/>
  <c r="N174" i="29"/>
  <c r="O174" i="29"/>
  <c r="P174" i="29"/>
  <c r="Q174" i="29"/>
  <c r="R174" i="29"/>
  <c r="S174" i="29"/>
  <c r="K174" i="29"/>
  <c r="T171" i="29"/>
  <c r="L153" i="29"/>
  <c r="M153" i="29"/>
  <c r="N153" i="29"/>
  <c r="O153" i="29"/>
  <c r="P153" i="29"/>
  <c r="Q153" i="29"/>
  <c r="R153" i="29"/>
  <c r="S153" i="29"/>
  <c r="K153" i="29"/>
  <c r="T128" i="29"/>
  <c r="T129" i="29"/>
  <c r="T126" i="29"/>
  <c r="T127" i="29"/>
  <c r="T123" i="29"/>
  <c r="T124" i="29"/>
  <c r="L125" i="29"/>
  <c r="M125" i="29"/>
  <c r="N125" i="29"/>
  <c r="O125" i="29"/>
  <c r="P125" i="29"/>
  <c r="Q125" i="29"/>
  <c r="R125" i="29"/>
  <c r="S125" i="29"/>
  <c r="T125" i="29" s="1"/>
  <c r="K125" i="29"/>
  <c r="L6" i="29"/>
  <c r="M6" i="29"/>
  <c r="N6" i="29"/>
  <c r="O6" i="29"/>
  <c r="P6" i="29"/>
  <c r="K6" i="29"/>
  <c r="L104" i="29"/>
  <c r="M104" i="29"/>
  <c r="N104" i="29"/>
  <c r="O104" i="29"/>
  <c r="P104" i="29"/>
  <c r="K104" i="29"/>
  <c r="L97" i="29"/>
  <c r="M97" i="29"/>
  <c r="N97" i="29"/>
  <c r="O97" i="29"/>
  <c r="P97" i="29"/>
  <c r="K97" i="29"/>
  <c r="T64" i="29"/>
  <c r="D11" i="30"/>
  <c r="E11" i="30"/>
  <c r="F11" i="30"/>
  <c r="G11" i="30"/>
  <c r="H11" i="30"/>
  <c r="I11" i="30"/>
  <c r="D12" i="30"/>
  <c r="E12" i="30"/>
  <c r="F12" i="30"/>
  <c r="G12" i="30"/>
  <c r="H12" i="30"/>
  <c r="I12" i="30"/>
  <c r="D13" i="30"/>
  <c r="E13" i="30"/>
  <c r="F13" i="30"/>
  <c r="G13" i="30"/>
  <c r="H13" i="30"/>
  <c r="I13" i="30"/>
  <c r="D14" i="30"/>
  <c r="E14" i="30"/>
  <c r="F14" i="30"/>
  <c r="G14" i="30"/>
  <c r="H14" i="30"/>
  <c r="I14" i="30"/>
  <c r="D15" i="30"/>
  <c r="E15" i="30"/>
  <c r="F15" i="30"/>
  <c r="G15" i="30"/>
  <c r="H15" i="30"/>
  <c r="I15" i="30"/>
  <c r="D16" i="30"/>
  <c r="E16" i="30"/>
  <c r="F16" i="30"/>
  <c r="G16" i="30"/>
  <c r="H16" i="30"/>
  <c r="I16" i="30"/>
  <c r="D17" i="30"/>
  <c r="E17" i="30"/>
  <c r="F17" i="30"/>
  <c r="G17" i="30"/>
  <c r="H17" i="30"/>
  <c r="I17" i="30"/>
  <c r="C12" i="30"/>
  <c r="C13" i="30"/>
  <c r="C14" i="30"/>
  <c r="C15" i="30"/>
  <c r="C16" i="30"/>
  <c r="C17" i="30"/>
  <c r="C11" i="30"/>
  <c r="K11" i="30" l="1"/>
  <c r="L11" i="30"/>
  <c r="M11" i="30"/>
  <c r="N11" i="30"/>
  <c r="O11" i="30"/>
  <c r="K12" i="30"/>
  <c r="L12" i="30"/>
  <c r="M12" i="30"/>
  <c r="N12" i="30"/>
  <c r="O12" i="30"/>
  <c r="K13" i="30"/>
  <c r="L13" i="30"/>
  <c r="M13" i="30"/>
  <c r="N13" i="30"/>
  <c r="O13" i="30"/>
  <c r="K14" i="30"/>
  <c r="L14" i="30"/>
  <c r="M14" i="30"/>
  <c r="N14" i="30"/>
  <c r="O14" i="30"/>
  <c r="L15" i="30"/>
  <c r="M15" i="30"/>
  <c r="N15" i="30"/>
  <c r="O15" i="30"/>
  <c r="K16" i="30"/>
  <c r="L16" i="30"/>
  <c r="M16" i="30"/>
  <c r="N16" i="30"/>
  <c r="K17" i="30"/>
  <c r="L17" i="30"/>
  <c r="M17" i="30"/>
  <c r="N17" i="30"/>
  <c r="O17" i="30"/>
  <c r="J12" i="30"/>
  <c r="J14" i="30"/>
  <c r="J15" i="30"/>
  <c r="J16" i="30"/>
  <c r="J17" i="30"/>
  <c r="J11" i="30"/>
  <c r="K4" i="30"/>
  <c r="L4" i="30"/>
  <c r="M4" i="30"/>
  <c r="N4" i="30"/>
  <c r="O4" i="30"/>
  <c r="K5" i="30"/>
  <c r="L5" i="30"/>
  <c r="M5" i="30"/>
  <c r="N5" i="30"/>
  <c r="O5" i="30"/>
  <c r="K6" i="30"/>
  <c r="L6" i="30"/>
  <c r="M6" i="30"/>
  <c r="N6" i="30"/>
  <c r="O6" i="30"/>
  <c r="K7" i="30"/>
  <c r="L7" i="30"/>
  <c r="M7" i="30"/>
  <c r="M21" i="30" s="1"/>
  <c r="N7" i="30"/>
  <c r="O7" i="30"/>
  <c r="O21" i="30" s="1"/>
  <c r="K8" i="30"/>
  <c r="L8" i="30"/>
  <c r="L22" i="30" s="1"/>
  <c r="M8" i="30"/>
  <c r="N8" i="30"/>
  <c r="O8" i="30"/>
  <c r="O22" i="30" s="1"/>
  <c r="K9" i="30"/>
  <c r="L9" i="30"/>
  <c r="L23" i="30" s="1"/>
  <c r="M9" i="30"/>
  <c r="N9" i="30"/>
  <c r="N23" i="30" s="1"/>
  <c r="O9" i="30"/>
  <c r="K10" i="30"/>
  <c r="L10" i="30"/>
  <c r="M10" i="30"/>
  <c r="N10" i="30"/>
  <c r="O10" i="30"/>
  <c r="J5" i="30"/>
  <c r="J6" i="30"/>
  <c r="J7" i="30"/>
  <c r="J8" i="30"/>
  <c r="J22" i="30" s="1"/>
  <c r="J9" i="30"/>
  <c r="J10" i="30"/>
  <c r="J4" i="30"/>
  <c r="D222" i="29"/>
  <c r="C5" i="30" s="1"/>
  <c r="C19" i="30" s="1"/>
  <c r="E222" i="29"/>
  <c r="D5" i="30" s="1"/>
  <c r="F222" i="29"/>
  <c r="E5" i="30" s="1"/>
  <c r="G222" i="29"/>
  <c r="F5" i="30" s="1"/>
  <c r="H222" i="29"/>
  <c r="G5" i="30" s="1"/>
  <c r="I222" i="29"/>
  <c r="H5" i="30" s="1"/>
  <c r="D223" i="29"/>
  <c r="C6" i="30" s="1"/>
  <c r="C20" i="30" s="1"/>
  <c r="E223" i="29"/>
  <c r="D6" i="30" s="1"/>
  <c r="F223" i="29"/>
  <c r="E6" i="30" s="1"/>
  <c r="E20" i="30" s="1"/>
  <c r="G223" i="29"/>
  <c r="F6" i="30" s="1"/>
  <c r="H223" i="29"/>
  <c r="G6" i="30" s="1"/>
  <c r="G20" i="30" s="1"/>
  <c r="I223" i="29"/>
  <c r="H6" i="30" s="1"/>
  <c r="D224" i="29"/>
  <c r="C7" i="30" s="1"/>
  <c r="E224" i="29"/>
  <c r="D7" i="30" s="1"/>
  <c r="F224" i="29"/>
  <c r="E7" i="30" s="1"/>
  <c r="E21" i="30" s="1"/>
  <c r="G224" i="29"/>
  <c r="F7" i="30" s="1"/>
  <c r="H224" i="29"/>
  <c r="G7" i="30" s="1"/>
  <c r="G21" i="30" s="1"/>
  <c r="I224" i="29"/>
  <c r="H7" i="30" s="1"/>
  <c r="D225" i="29"/>
  <c r="C8" i="30" s="1"/>
  <c r="C22" i="30" s="1"/>
  <c r="E225" i="29"/>
  <c r="D8" i="30" s="1"/>
  <c r="F225" i="29"/>
  <c r="E8" i="30" s="1"/>
  <c r="E22" i="30" s="1"/>
  <c r="G225" i="29"/>
  <c r="F8" i="30" s="1"/>
  <c r="H225" i="29"/>
  <c r="G8" i="30" s="1"/>
  <c r="G22" i="30" s="1"/>
  <c r="I225" i="29"/>
  <c r="H8" i="30" s="1"/>
  <c r="D226" i="29"/>
  <c r="C9" i="30" s="1"/>
  <c r="C23" i="30" s="1"/>
  <c r="E226" i="29"/>
  <c r="D9" i="30" s="1"/>
  <c r="F226" i="29"/>
  <c r="E9" i="30" s="1"/>
  <c r="E23" i="30" s="1"/>
  <c r="G226" i="29"/>
  <c r="F9" i="30" s="1"/>
  <c r="H226" i="29"/>
  <c r="G9" i="30" s="1"/>
  <c r="G23" i="30" s="1"/>
  <c r="I226" i="29"/>
  <c r="H9" i="30" s="1"/>
  <c r="D227" i="29"/>
  <c r="C10" i="30" s="1"/>
  <c r="C24" i="30" s="1"/>
  <c r="E227" i="29"/>
  <c r="D10" i="30" s="1"/>
  <c r="F227" i="29"/>
  <c r="E10" i="30" s="1"/>
  <c r="G227" i="29"/>
  <c r="F10" i="30" s="1"/>
  <c r="H227" i="29"/>
  <c r="G10" i="30" s="1"/>
  <c r="I227" i="29"/>
  <c r="H10" i="30" s="1"/>
  <c r="E221" i="29"/>
  <c r="D4" i="30" s="1"/>
  <c r="F221" i="29"/>
  <c r="E4" i="30" s="1"/>
  <c r="G221" i="29"/>
  <c r="F4" i="30" s="1"/>
  <c r="H221" i="29"/>
  <c r="G4" i="30" s="1"/>
  <c r="I221" i="29"/>
  <c r="H4" i="30" s="1"/>
  <c r="D221" i="29"/>
  <c r="C4" i="30" s="1"/>
  <c r="D18" i="30"/>
  <c r="E18" i="30"/>
  <c r="F18" i="30"/>
  <c r="G18" i="30"/>
  <c r="H18" i="30"/>
  <c r="J18" i="30"/>
  <c r="L18" i="30"/>
  <c r="N18" i="30"/>
  <c r="D19" i="30"/>
  <c r="E19" i="30"/>
  <c r="F19" i="30"/>
  <c r="G19" i="30"/>
  <c r="H19" i="30"/>
  <c r="J19" i="30"/>
  <c r="K19" i="30"/>
  <c r="M19" i="30"/>
  <c r="O19" i="30"/>
  <c r="D20" i="30"/>
  <c r="F20" i="30"/>
  <c r="H20" i="30"/>
  <c r="D21" i="30"/>
  <c r="F21" i="30"/>
  <c r="H21" i="30"/>
  <c r="J21" i="30"/>
  <c r="K21" i="30"/>
  <c r="D22" i="30"/>
  <c r="F22" i="30"/>
  <c r="H22" i="30"/>
  <c r="M22" i="30"/>
  <c r="D23" i="30"/>
  <c r="F23" i="30"/>
  <c r="H23" i="30"/>
  <c r="J23" i="30"/>
  <c r="K23" i="30"/>
  <c r="D24" i="30"/>
  <c r="E24" i="30"/>
  <c r="F24" i="30"/>
  <c r="G24" i="30"/>
  <c r="H24" i="30"/>
  <c r="J24" i="30"/>
  <c r="L24" i="30"/>
  <c r="N24" i="30"/>
  <c r="C21" i="30"/>
  <c r="C18" i="30"/>
  <c r="F368" i="29"/>
  <c r="H368" i="29"/>
  <c r="L368" i="29"/>
  <c r="M368" i="29"/>
  <c r="N368" i="29"/>
  <c r="O368" i="29"/>
  <c r="P368" i="29"/>
  <c r="E369" i="29"/>
  <c r="G369" i="29"/>
  <c r="I369" i="29"/>
  <c r="K369" i="29"/>
  <c r="L369" i="29"/>
  <c r="M369" i="29"/>
  <c r="N369" i="29"/>
  <c r="O369" i="29"/>
  <c r="P369" i="29"/>
  <c r="E370" i="29"/>
  <c r="G370" i="29"/>
  <c r="I370" i="29"/>
  <c r="M370" i="29"/>
  <c r="O370" i="29"/>
  <c r="E371" i="29"/>
  <c r="F371" i="29"/>
  <c r="G371" i="29"/>
  <c r="H371" i="29"/>
  <c r="I371" i="29"/>
  <c r="K371" i="29"/>
  <c r="L371" i="29"/>
  <c r="N371" i="29"/>
  <c r="E372" i="29"/>
  <c r="G372" i="29"/>
  <c r="I372" i="29"/>
  <c r="L372" i="29"/>
  <c r="M372" i="29"/>
  <c r="N372" i="29"/>
  <c r="O372" i="29"/>
  <c r="P372" i="29"/>
  <c r="E373" i="29"/>
  <c r="F373" i="29"/>
  <c r="G373" i="29"/>
  <c r="H373" i="29"/>
  <c r="I373" i="29"/>
  <c r="K373" i="29"/>
  <c r="L373" i="29"/>
  <c r="M373" i="29"/>
  <c r="O373" i="29"/>
  <c r="P373" i="29"/>
  <c r="E374" i="29"/>
  <c r="G374" i="29"/>
  <c r="I374" i="29"/>
  <c r="M374" i="29"/>
  <c r="O374" i="29"/>
  <c r="D370" i="29"/>
  <c r="D372" i="29"/>
  <c r="D374" i="29"/>
  <c r="D368" i="29"/>
  <c r="N20" i="30" l="1"/>
  <c r="L20" i="30"/>
  <c r="M23" i="30"/>
  <c r="N22" i="30"/>
  <c r="N19" i="30"/>
  <c r="L19" i="30"/>
  <c r="O18" i="30"/>
  <c r="M18" i="30"/>
  <c r="K18" i="30"/>
  <c r="O24" i="30"/>
  <c r="M24" i="30"/>
  <c r="K24" i="30"/>
  <c r="N21" i="30"/>
  <c r="L21" i="30"/>
  <c r="T369" i="29"/>
  <c r="T368" i="29"/>
  <c r="O20" i="30"/>
  <c r="M20" i="30"/>
  <c r="K20" i="30"/>
  <c r="J13" i="30"/>
  <c r="J20" i="30" s="1"/>
  <c r="K15" i="30"/>
  <c r="K22" i="30" s="1"/>
  <c r="O16" i="30"/>
  <c r="O23" i="30" s="1"/>
  <c r="N373" i="29"/>
  <c r="T373" i="29" s="1"/>
  <c r="P371" i="29"/>
  <c r="P374" i="29"/>
  <c r="N374" i="29"/>
  <c r="L374" i="29"/>
  <c r="O371" i="29"/>
  <c r="M371" i="29"/>
  <c r="T371" i="29" s="1"/>
  <c r="P370" i="29"/>
  <c r="N370" i="29"/>
  <c r="L370" i="29"/>
  <c r="H370" i="29"/>
  <c r="F370" i="29"/>
  <c r="I368" i="29"/>
  <c r="G368" i="29"/>
  <c r="E368" i="29"/>
  <c r="D373" i="29"/>
  <c r="D371" i="29"/>
  <c r="D369" i="29"/>
  <c r="K374" i="29"/>
  <c r="T374" i="29" s="1"/>
  <c r="H374" i="29"/>
  <c r="F374" i="29"/>
  <c r="K372" i="29"/>
  <c r="T372" i="29" s="1"/>
  <c r="H372" i="29"/>
  <c r="F372" i="29"/>
  <c r="H369" i="29"/>
  <c r="F369" i="29"/>
  <c r="J222" i="29"/>
  <c r="J226" i="29"/>
  <c r="J224" i="29"/>
  <c r="J221" i="29"/>
  <c r="J227" i="29"/>
  <c r="J225" i="29"/>
  <c r="J223" i="29"/>
  <c r="K370" i="29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AH36" i="27"/>
  <c r="V37" i="27"/>
  <c r="W37" i="27"/>
  <c r="X37" i="27"/>
  <c r="Y37" i="27"/>
  <c r="Z37" i="27"/>
  <c r="AA37" i="27"/>
  <c r="AB37" i="27"/>
  <c r="AC37" i="27"/>
  <c r="AD37" i="27"/>
  <c r="AE37" i="27"/>
  <c r="AF37" i="27"/>
  <c r="AG37" i="27"/>
  <c r="AH37" i="27"/>
  <c r="V38" i="27"/>
  <c r="V39" i="27" s="1"/>
  <c r="W38" i="27"/>
  <c r="W39" i="27" s="1"/>
  <c r="X38" i="27"/>
  <c r="X39" i="27" s="1"/>
  <c r="Y38" i="27"/>
  <c r="Y39" i="27" s="1"/>
  <c r="Z38" i="27"/>
  <c r="Z39" i="27" s="1"/>
  <c r="AA38" i="27"/>
  <c r="AB38" i="27"/>
  <c r="AB39" i="27" s="1"/>
  <c r="AC38" i="27"/>
  <c r="AC39" i="27" s="1"/>
  <c r="AD38" i="27"/>
  <c r="AD39" i="27" s="1"/>
  <c r="AE38" i="27"/>
  <c r="AF38" i="27"/>
  <c r="AF39" i="27" s="1"/>
  <c r="AG38" i="27"/>
  <c r="AG39" i="27" s="1"/>
  <c r="AH38" i="27"/>
  <c r="AH39" i="27" s="1"/>
  <c r="AA39" i="27"/>
  <c r="AE39" i="27"/>
  <c r="AH18" i="27"/>
  <c r="AG18" i="27"/>
  <c r="AF18" i="27"/>
  <c r="AE18" i="27"/>
  <c r="AD18" i="27"/>
  <c r="AC18" i="27"/>
  <c r="AB18" i="27"/>
  <c r="AA18" i="27"/>
  <c r="Z18" i="27"/>
  <c r="Y18" i="27"/>
  <c r="X18" i="27"/>
  <c r="V11" i="27"/>
  <c r="Q9" i="27"/>
  <c r="Q10" i="27"/>
  <c r="Q11" i="27"/>
  <c r="E9" i="27"/>
  <c r="F9" i="27"/>
  <c r="G9" i="27"/>
  <c r="H9" i="27"/>
  <c r="I9" i="27"/>
  <c r="J9" i="27"/>
  <c r="K9" i="27"/>
  <c r="L9" i="27"/>
  <c r="M9" i="27"/>
  <c r="N9" i="27"/>
  <c r="O9" i="27"/>
  <c r="P9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E11" i="27"/>
  <c r="E12" i="27" s="1"/>
  <c r="F11" i="27"/>
  <c r="F12" i="27" s="1"/>
  <c r="G11" i="27"/>
  <c r="G12" i="27" s="1"/>
  <c r="H11" i="27"/>
  <c r="H12" i="27" s="1"/>
  <c r="I11" i="27"/>
  <c r="I12" i="27" s="1"/>
  <c r="J11" i="27"/>
  <c r="J12" i="27" s="1"/>
  <c r="K11" i="27"/>
  <c r="K12" i="27" s="1"/>
  <c r="L11" i="27"/>
  <c r="L12" i="27" s="1"/>
  <c r="M11" i="27"/>
  <c r="M12" i="27" s="1"/>
  <c r="N11" i="27"/>
  <c r="N12" i="27" s="1"/>
  <c r="O11" i="27"/>
  <c r="O12" i="27" s="1"/>
  <c r="P11" i="27"/>
  <c r="P12" i="27" s="1"/>
  <c r="D10" i="27"/>
  <c r="D11" i="27"/>
  <c r="D12" i="27" s="1"/>
  <c r="D9" i="27"/>
  <c r="D6" i="19"/>
  <c r="E6" i="19"/>
  <c r="F6" i="19"/>
  <c r="C6" i="19"/>
  <c r="G5" i="19"/>
  <c r="G4" i="19"/>
  <c r="L5" i="19"/>
  <c r="L4" i="19"/>
  <c r="K6" i="19"/>
  <c r="T14" i="25"/>
  <c r="T13" i="25"/>
  <c r="T12" i="25"/>
  <c r="T11" i="25"/>
  <c r="AA21" i="25"/>
  <c r="Z21" i="25"/>
  <c r="Y21" i="25"/>
  <c r="X21" i="25"/>
  <c r="W21" i="25"/>
  <c r="V21" i="25"/>
  <c r="U21" i="25"/>
  <c r="AD4" i="25"/>
  <c r="T21" i="25"/>
  <c r="S21" i="25"/>
  <c r="H4" i="25"/>
  <c r="D14" i="24"/>
  <c r="E14" i="24"/>
  <c r="F14" i="24"/>
  <c r="G14" i="24"/>
  <c r="H14" i="24"/>
  <c r="I14" i="24"/>
  <c r="J14" i="24"/>
  <c r="K14" i="24"/>
  <c r="L14" i="24"/>
  <c r="D15" i="24"/>
  <c r="E15" i="24"/>
  <c r="F15" i="24"/>
  <c r="G15" i="24"/>
  <c r="H15" i="24"/>
  <c r="I15" i="24"/>
  <c r="J15" i="24"/>
  <c r="K15" i="24"/>
  <c r="L15" i="24"/>
  <c r="D16" i="24"/>
  <c r="E16" i="24"/>
  <c r="F16" i="24"/>
  <c r="G16" i="24"/>
  <c r="H16" i="24"/>
  <c r="I16" i="24"/>
  <c r="J16" i="24"/>
  <c r="K16" i="24"/>
  <c r="L16" i="24"/>
  <c r="C15" i="24"/>
  <c r="C16" i="24"/>
  <c r="C14" i="24"/>
  <c r="D13" i="24"/>
  <c r="E13" i="24"/>
  <c r="F13" i="24"/>
  <c r="G13" i="24"/>
  <c r="H13" i="24"/>
  <c r="I13" i="24"/>
  <c r="J13" i="24"/>
  <c r="K13" i="24"/>
  <c r="L13" i="24"/>
  <c r="C13" i="24"/>
  <c r="D187" i="26"/>
  <c r="E187" i="26"/>
  <c r="F187" i="26"/>
  <c r="G187" i="26"/>
  <c r="H187" i="26"/>
  <c r="I187" i="26"/>
  <c r="J187" i="26"/>
  <c r="K187" i="26"/>
  <c r="L187" i="26"/>
  <c r="C187" i="26"/>
  <c r="D157" i="26"/>
  <c r="E157" i="26"/>
  <c r="F157" i="26"/>
  <c r="G157" i="26"/>
  <c r="H157" i="26"/>
  <c r="I157" i="26"/>
  <c r="J157" i="26"/>
  <c r="K157" i="26"/>
  <c r="L157" i="26"/>
  <c r="C157" i="26"/>
  <c r="D137" i="26"/>
  <c r="E137" i="26"/>
  <c r="F137" i="26"/>
  <c r="G137" i="26"/>
  <c r="H137" i="26"/>
  <c r="I137" i="26"/>
  <c r="J137" i="26"/>
  <c r="K137" i="26"/>
  <c r="L137" i="26"/>
  <c r="C137" i="26"/>
  <c r="D132" i="26"/>
  <c r="E132" i="26"/>
  <c r="F132" i="26"/>
  <c r="G132" i="26"/>
  <c r="H132" i="26"/>
  <c r="I132" i="26"/>
  <c r="J132" i="26"/>
  <c r="K132" i="26"/>
  <c r="L132" i="26"/>
  <c r="C132" i="26"/>
  <c r="D127" i="26"/>
  <c r="E127" i="26"/>
  <c r="F127" i="26"/>
  <c r="G127" i="26"/>
  <c r="H127" i="26"/>
  <c r="I127" i="26"/>
  <c r="J127" i="26"/>
  <c r="K127" i="26"/>
  <c r="L127" i="26"/>
  <c r="C127" i="26"/>
  <c r="D62" i="26"/>
  <c r="E62" i="26"/>
  <c r="F62" i="26"/>
  <c r="G62" i="26"/>
  <c r="H62" i="26"/>
  <c r="I62" i="26"/>
  <c r="J62" i="26"/>
  <c r="K62" i="26"/>
  <c r="L62" i="26"/>
  <c r="C62" i="26"/>
  <c r="D57" i="26"/>
  <c r="E57" i="26"/>
  <c r="F57" i="26"/>
  <c r="G57" i="26"/>
  <c r="H57" i="26"/>
  <c r="I57" i="26"/>
  <c r="J57" i="26"/>
  <c r="K57" i="26"/>
  <c r="L57" i="26"/>
  <c r="C57" i="26"/>
  <c r="D52" i="26"/>
  <c r="E52" i="26"/>
  <c r="F52" i="26"/>
  <c r="G52" i="26"/>
  <c r="H52" i="26"/>
  <c r="I52" i="26"/>
  <c r="J52" i="26"/>
  <c r="K52" i="26"/>
  <c r="L52" i="26"/>
  <c r="C52" i="26"/>
  <c r="D37" i="26"/>
  <c r="E37" i="26"/>
  <c r="F37" i="26"/>
  <c r="G37" i="26"/>
  <c r="H37" i="26"/>
  <c r="I37" i="26"/>
  <c r="J37" i="26"/>
  <c r="K37" i="26"/>
  <c r="L37" i="26"/>
  <c r="C37" i="26"/>
  <c r="D12" i="26"/>
  <c r="E12" i="26"/>
  <c r="F12" i="26"/>
  <c r="G12" i="26"/>
  <c r="H12" i="26"/>
  <c r="I12" i="26"/>
  <c r="J12" i="26"/>
  <c r="K12" i="26"/>
  <c r="L12" i="26"/>
  <c r="C12" i="26"/>
  <c r="M144" i="26"/>
  <c r="D162" i="26"/>
  <c r="E162" i="26"/>
  <c r="F162" i="26"/>
  <c r="G162" i="26"/>
  <c r="H162" i="26"/>
  <c r="I162" i="26"/>
  <c r="J162" i="26"/>
  <c r="K162" i="26"/>
  <c r="L162" i="26"/>
  <c r="C162" i="26"/>
  <c r="D167" i="26"/>
  <c r="E167" i="26"/>
  <c r="F167" i="26"/>
  <c r="G167" i="26"/>
  <c r="H167" i="26"/>
  <c r="I167" i="26"/>
  <c r="J167" i="26"/>
  <c r="K167" i="26"/>
  <c r="L167" i="26"/>
  <c r="C167" i="26"/>
  <c r="D112" i="26"/>
  <c r="E112" i="26"/>
  <c r="F112" i="26"/>
  <c r="G112" i="26"/>
  <c r="H112" i="26"/>
  <c r="I112" i="26"/>
  <c r="J112" i="26"/>
  <c r="K112" i="26"/>
  <c r="L112" i="26"/>
  <c r="C112" i="26"/>
  <c r="M112" i="26" s="1"/>
  <c r="D107" i="26"/>
  <c r="E107" i="26"/>
  <c r="F107" i="26"/>
  <c r="G107" i="26"/>
  <c r="H107" i="26"/>
  <c r="I107" i="26"/>
  <c r="J107" i="26"/>
  <c r="K107" i="26"/>
  <c r="L107" i="26"/>
  <c r="C107" i="26"/>
  <c r="M107" i="26" s="1"/>
  <c r="M11" i="26"/>
  <c r="M5" i="26"/>
  <c r="M6" i="26"/>
  <c r="M8" i="26"/>
  <c r="M9" i="26"/>
  <c r="M10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83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108" i="26"/>
  <c r="M109" i="26"/>
  <c r="M110" i="26"/>
  <c r="M111" i="26"/>
  <c r="M113" i="26"/>
  <c r="M114" i="26"/>
  <c r="M115" i="26"/>
  <c r="M116" i="26"/>
  <c r="M117" i="26"/>
  <c r="M123" i="26"/>
  <c r="M124" i="26"/>
  <c r="M125" i="26"/>
  <c r="M126" i="26"/>
  <c r="M127" i="26"/>
  <c r="M128" i="26"/>
  <c r="M129" i="26"/>
  <c r="M130" i="26"/>
  <c r="M131" i="26"/>
  <c r="M133" i="26"/>
  <c r="M134" i="26"/>
  <c r="M135" i="26"/>
  <c r="M136" i="26"/>
  <c r="M137" i="26"/>
  <c r="M138" i="26"/>
  <c r="M139" i="26"/>
  <c r="M140" i="26"/>
  <c r="M141" i="26"/>
  <c r="M142" i="26"/>
  <c r="M143" i="26"/>
  <c r="M145" i="26"/>
  <c r="M146" i="26"/>
  <c r="M147" i="26"/>
  <c r="M148" i="26"/>
  <c r="M149" i="26"/>
  <c r="M150" i="26"/>
  <c r="M151" i="26"/>
  <c r="M152" i="26"/>
  <c r="M153" i="26"/>
  <c r="M154" i="26"/>
  <c r="M155" i="26"/>
  <c r="M156" i="26"/>
  <c r="M158" i="26"/>
  <c r="M159" i="26"/>
  <c r="M160" i="26"/>
  <c r="M161" i="26"/>
  <c r="M162" i="26"/>
  <c r="M163" i="26"/>
  <c r="M164" i="26"/>
  <c r="M165" i="26"/>
  <c r="M166" i="26"/>
  <c r="M167" i="26"/>
  <c r="M168" i="26"/>
  <c r="M169" i="26"/>
  <c r="M170" i="26"/>
  <c r="M171" i="26"/>
  <c r="M172" i="26"/>
  <c r="M173" i="26"/>
  <c r="M174" i="26"/>
  <c r="M175" i="26"/>
  <c r="M176" i="26"/>
  <c r="M177" i="26"/>
  <c r="M178" i="26"/>
  <c r="M179" i="26"/>
  <c r="M180" i="26"/>
  <c r="M181" i="26"/>
  <c r="M182" i="26"/>
  <c r="M183" i="26"/>
  <c r="M184" i="26"/>
  <c r="M185" i="26"/>
  <c r="M186" i="26"/>
  <c r="M187" i="26"/>
  <c r="M188" i="26"/>
  <c r="M189" i="26"/>
  <c r="M190" i="26"/>
  <c r="M191" i="26"/>
  <c r="M192" i="26"/>
  <c r="M3" i="26"/>
  <c r="M4" i="26"/>
  <c r="D119" i="26"/>
  <c r="C118" i="26"/>
  <c r="C198" i="26" s="1"/>
  <c r="C193" i="26"/>
  <c r="M193" i="26" s="1"/>
  <c r="D193" i="26"/>
  <c r="E193" i="26"/>
  <c r="F193" i="26"/>
  <c r="G193" i="26"/>
  <c r="H193" i="26"/>
  <c r="I193" i="26"/>
  <c r="J193" i="26"/>
  <c r="K193" i="26"/>
  <c r="L193" i="26"/>
  <c r="D194" i="26"/>
  <c r="E194" i="26"/>
  <c r="F194" i="26"/>
  <c r="G194" i="26"/>
  <c r="H194" i="26"/>
  <c r="I194" i="26"/>
  <c r="J194" i="26"/>
  <c r="K194" i="26"/>
  <c r="L194" i="26"/>
  <c r="D195" i="26"/>
  <c r="E195" i="26"/>
  <c r="F195" i="26"/>
  <c r="G195" i="26"/>
  <c r="H195" i="26"/>
  <c r="I195" i="26"/>
  <c r="J195" i="26"/>
  <c r="K195" i="26"/>
  <c r="L195" i="26"/>
  <c r="D196" i="26"/>
  <c r="E196" i="26"/>
  <c r="F196" i="26"/>
  <c r="G196" i="26"/>
  <c r="H196" i="26"/>
  <c r="I196" i="26"/>
  <c r="J196" i="26"/>
  <c r="K196" i="26"/>
  <c r="L196" i="26"/>
  <c r="D197" i="26"/>
  <c r="E197" i="26"/>
  <c r="F197" i="26"/>
  <c r="G197" i="26"/>
  <c r="H197" i="26"/>
  <c r="I197" i="26"/>
  <c r="J197" i="26"/>
  <c r="K197" i="26"/>
  <c r="L197" i="26"/>
  <c r="C194" i="26"/>
  <c r="C195" i="26"/>
  <c r="M195" i="26" s="1"/>
  <c r="C196" i="26"/>
  <c r="D118" i="26"/>
  <c r="E118" i="26"/>
  <c r="F118" i="26"/>
  <c r="G118" i="26"/>
  <c r="H118" i="26"/>
  <c r="I118" i="26"/>
  <c r="J118" i="26"/>
  <c r="K118" i="26"/>
  <c r="L118" i="26"/>
  <c r="E119" i="26"/>
  <c r="F119" i="26"/>
  <c r="G119" i="26"/>
  <c r="H119" i="26"/>
  <c r="I119" i="26"/>
  <c r="J119" i="26"/>
  <c r="K119" i="26"/>
  <c r="L119" i="26"/>
  <c r="D120" i="26"/>
  <c r="E120" i="26"/>
  <c r="F120" i="26"/>
  <c r="G120" i="26"/>
  <c r="H120" i="26"/>
  <c r="I120" i="26"/>
  <c r="J120" i="26"/>
  <c r="K120" i="26"/>
  <c r="L120" i="26"/>
  <c r="D121" i="26"/>
  <c r="E121" i="26"/>
  <c r="F121" i="26"/>
  <c r="G121" i="26"/>
  <c r="H121" i="26"/>
  <c r="I121" i="26"/>
  <c r="J121" i="26"/>
  <c r="K121" i="26"/>
  <c r="L121" i="26"/>
  <c r="C119" i="26"/>
  <c r="C199" i="26" s="1"/>
  <c r="C120" i="26"/>
  <c r="M120" i="26" s="1"/>
  <c r="C121" i="26"/>
  <c r="R9" i="22"/>
  <c r="Q9" i="22"/>
  <c r="P9" i="22"/>
  <c r="O9" i="22"/>
  <c r="S9" i="22" s="1"/>
  <c r="S8" i="22"/>
  <c r="S7" i="22"/>
  <c r="G4" i="22"/>
  <c r="G5" i="22"/>
  <c r="C6" i="22"/>
  <c r="D6" i="22"/>
  <c r="E6" i="22"/>
  <c r="F6" i="22"/>
  <c r="G6" i="22" s="1"/>
  <c r="AV16" i="21"/>
  <c r="AV15" i="21"/>
  <c r="AV14" i="21"/>
  <c r="AU16" i="21"/>
  <c r="AQ16" i="21"/>
  <c r="AM16" i="21"/>
  <c r="AI16" i="21"/>
  <c r="AU15" i="21"/>
  <c r="AQ15" i="21"/>
  <c r="AM15" i="21"/>
  <c r="AI15" i="21"/>
  <c r="AU14" i="21"/>
  <c r="AQ14" i="21"/>
  <c r="AM14" i="21"/>
  <c r="AI14" i="21"/>
  <c r="T370" i="29" l="1"/>
  <c r="I8" i="30"/>
  <c r="J372" i="29"/>
  <c r="I4" i="30"/>
  <c r="J368" i="29"/>
  <c r="I9" i="30"/>
  <c r="J373" i="29"/>
  <c r="I6" i="30"/>
  <c r="J370" i="29"/>
  <c r="I10" i="30"/>
  <c r="J374" i="29"/>
  <c r="I7" i="30"/>
  <c r="J371" i="29"/>
  <c r="I5" i="30"/>
  <c r="J369" i="29"/>
  <c r="R9" i="27"/>
  <c r="R10" i="27"/>
  <c r="R11" i="27"/>
  <c r="R12" i="27" s="1"/>
  <c r="M196" i="26"/>
  <c r="M118" i="26"/>
  <c r="M132" i="26"/>
  <c r="C197" i="26"/>
  <c r="M157" i="26"/>
  <c r="M194" i="26"/>
  <c r="M197" i="26" s="1"/>
  <c r="M121" i="26"/>
  <c r="M119" i="26"/>
  <c r="M122" i="26" s="1"/>
  <c r="M12" i="26"/>
  <c r="O19" i="18"/>
  <c r="T19" i="18"/>
  <c r="S19" i="18"/>
  <c r="R19" i="18"/>
  <c r="Q19" i="18"/>
  <c r="P19" i="18"/>
  <c r="D5" i="17"/>
  <c r="D6" i="17"/>
  <c r="D7" i="17"/>
  <c r="D8" i="17"/>
  <c r="D9" i="17"/>
  <c r="D11" i="17"/>
  <c r="D12" i="17"/>
  <c r="D13" i="17"/>
  <c r="D15" i="17"/>
  <c r="D16" i="17"/>
  <c r="D17" i="17"/>
  <c r="D19" i="17"/>
  <c r="D20" i="17"/>
  <c r="D21" i="17"/>
  <c r="D4" i="17"/>
  <c r="C10" i="17"/>
  <c r="D10" i="17" s="1"/>
  <c r="B10" i="17"/>
  <c r="B22" i="17"/>
  <c r="D22" i="17" s="1"/>
  <c r="B18" i="17"/>
  <c r="D18" i="17" s="1"/>
  <c r="B14" i="17"/>
  <c r="B23" i="17" s="1"/>
  <c r="D23" i="17" s="1"/>
  <c r="M202" i="26" l="1"/>
  <c r="D14" i="17"/>
  <c r="G7" i="15"/>
  <c r="N11" i="15" s="1"/>
  <c r="E7" i="15"/>
  <c r="M11" i="15" s="1"/>
  <c r="D5" i="15"/>
  <c r="G5" i="15"/>
  <c r="O6" i="15" s="1"/>
  <c r="F5" i="15"/>
  <c r="N6" i="15" s="1"/>
  <c r="E5" i="15"/>
  <c r="M6" i="15" s="1"/>
  <c r="C5" i="15"/>
  <c r="G8" i="14" l="1"/>
  <c r="H8" i="14" s="1"/>
  <c r="B9" i="14"/>
  <c r="D9" i="14"/>
  <c r="E9" i="14"/>
  <c r="F9" i="14"/>
  <c r="C9" i="14"/>
  <c r="G5" i="14"/>
  <c r="H5" i="14" s="1"/>
  <c r="G6" i="14"/>
  <c r="O8" i="14" s="1"/>
  <c r="G7" i="14"/>
  <c r="H7" i="14" s="1"/>
  <c r="O9" i="14" s="1"/>
  <c r="G4" i="14"/>
  <c r="H4" i="14" s="1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C43" i="13"/>
  <c r="B43" i="13"/>
  <c r="D39" i="13"/>
  <c r="E39" i="13"/>
  <c r="F39" i="13"/>
  <c r="G39" i="13"/>
  <c r="H39" i="13"/>
  <c r="I39" i="13"/>
  <c r="J39" i="13"/>
  <c r="K39" i="13"/>
  <c r="K65" i="13" s="1"/>
  <c r="L39" i="13"/>
  <c r="M39" i="13"/>
  <c r="N39" i="13"/>
  <c r="O39" i="13"/>
  <c r="P39" i="13"/>
  <c r="Q39" i="13"/>
  <c r="R39" i="13"/>
  <c r="S39" i="13"/>
  <c r="T39" i="13"/>
  <c r="U39" i="13"/>
  <c r="C39" i="13"/>
  <c r="B39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C65" i="13"/>
  <c r="D65" i="13"/>
  <c r="E65" i="13"/>
  <c r="F65" i="13"/>
  <c r="G65" i="13"/>
  <c r="H65" i="13"/>
  <c r="I65" i="13"/>
  <c r="J65" i="13"/>
  <c r="L65" i="13"/>
  <c r="M65" i="13"/>
  <c r="N65" i="13"/>
  <c r="O65" i="13"/>
  <c r="P65" i="13"/>
  <c r="Q65" i="13"/>
  <c r="R65" i="13"/>
  <c r="S65" i="13"/>
  <c r="T65" i="13"/>
  <c r="U65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W67" i="13" s="1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B56" i="13"/>
  <c r="B57" i="13"/>
  <c r="B58" i="13"/>
  <c r="B59" i="13"/>
  <c r="B60" i="13"/>
  <c r="B62" i="13"/>
  <c r="B63" i="13"/>
  <c r="B64" i="13"/>
  <c r="B65" i="13"/>
  <c r="B66" i="13"/>
  <c r="B67" i="13"/>
  <c r="B68" i="13"/>
  <c r="B70" i="13"/>
  <c r="B71" i="13"/>
  <c r="B72" i="13"/>
  <c r="B55" i="13"/>
  <c r="W72" i="13"/>
  <c r="X72" i="13" s="1"/>
  <c r="W71" i="13"/>
  <c r="X71" i="13" s="1"/>
  <c r="W70" i="13"/>
  <c r="X70" i="13" s="1"/>
  <c r="W66" i="13"/>
  <c r="X66" i="13" s="1"/>
  <c r="W63" i="13"/>
  <c r="V61" i="13"/>
  <c r="V74" i="13" s="1"/>
  <c r="W60" i="13"/>
  <c r="X60" i="13" s="1"/>
  <c r="W59" i="13"/>
  <c r="X59" i="13" s="1"/>
  <c r="W58" i="13"/>
  <c r="X58" i="13" s="1"/>
  <c r="W57" i="13"/>
  <c r="X57" i="13" s="1"/>
  <c r="W56" i="13"/>
  <c r="X56" i="13" s="1"/>
  <c r="W55" i="13"/>
  <c r="X55" i="13" s="1"/>
  <c r="C35" i="13"/>
  <c r="C61" i="13" s="1"/>
  <c r="D35" i="13"/>
  <c r="D61" i="13" s="1"/>
  <c r="E35" i="13"/>
  <c r="E61" i="13" s="1"/>
  <c r="F35" i="13"/>
  <c r="F61" i="13" s="1"/>
  <c r="G35" i="13"/>
  <c r="G61" i="13" s="1"/>
  <c r="H35" i="13"/>
  <c r="H61" i="13" s="1"/>
  <c r="I35" i="13"/>
  <c r="I61" i="13" s="1"/>
  <c r="J35" i="13"/>
  <c r="J61" i="13" s="1"/>
  <c r="K35" i="13"/>
  <c r="K61" i="13" s="1"/>
  <c r="L35" i="13"/>
  <c r="L61" i="13" s="1"/>
  <c r="M35" i="13"/>
  <c r="M61" i="13" s="1"/>
  <c r="N35" i="13"/>
  <c r="N61" i="13" s="1"/>
  <c r="O35" i="13"/>
  <c r="O61" i="13" s="1"/>
  <c r="P35" i="13"/>
  <c r="P61" i="13" s="1"/>
  <c r="Q35" i="13"/>
  <c r="Q61" i="13" s="1"/>
  <c r="R35" i="13"/>
  <c r="R61" i="13" s="1"/>
  <c r="S35" i="13"/>
  <c r="S61" i="13" s="1"/>
  <c r="T35" i="13"/>
  <c r="T61" i="13" s="1"/>
  <c r="U35" i="13"/>
  <c r="U61" i="13" s="1"/>
  <c r="V35" i="13"/>
  <c r="B35" i="13"/>
  <c r="B61" i="13" s="1"/>
  <c r="V48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W46" i="13"/>
  <c r="X46" i="13" s="1"/>
  <c r="W45" i="13"/>
  <c r="X45" i="13" s="1"/>
  <c r="W44" i="13"/>
  <c r="X44" i="13" s="1"/>
  <c r="U48" i="13"/>
  <c r="S48" i="13"/>
  <c r="Q48" i="13"/>
  <c r="O48" i="13"/>
  <c r="M48" i="13"/>
  <c r="K48" i="13"/>
  <c r="I48" i="13"/>
  <c r="G48" i="13"/>
  <c r="E48" i="13"/>
  <c r="C48" i="13"/>
  <c r="W42" i="13"/>
  <c r="X42" i="13" s="1"/>
  <c r="W41" i="13"/>
  <c r="X41" i="13" s="1"/>
  <c r="W40" i="13"/>
  <c r="X40" i="13" s="1"/>
  <c r="W39" i="13"/>
  <c r="X39" i="13" s="1"/>
  <c r="W38" i="13"/>
  <c r="X38" i="13" s="1"/>
  <c r="W37" i="13"/>
  <c r="X37" i="13" s="1"/>
  <c r="W36" i="13"/>
  <c r="X36" i="13" s="1"/>
  <c r="W35" i="13"/>
  <c r="X35" i="13" s="1"/>
  <c r="W34" i="13"/>
  <c r="X34" i="13" s="1"/>
  <c r="W33" i="13"/>
  <c r="X33" i="13" s="1"/>
  <c r="W32" i="13"/>
  <c r="X32" i="13" s="1"/>
  <c r="W31" i="13"/>
  <c r="X31" i="13" s="1"/>
  <c r="W30" i="13"/>
  <c r="X30" i="13" s="1"/>
  <c r="W29" i="13"/>
  <c r="X29" i="13" s="1"/>
  <c r="W5" i="13"/>
  <c r="X5" i="13" s="1"/>
  <c r="W6" i="13"/>
  <c r="W7" i="13"/>
  <c r="X7" i="13" s="1"/>
  <c r="W8" i="13"/>
  <c r="W9" i="13"/>
  <c r="X9" i="13" s="1"/>
  <c r="X6" i="13"/>
  <c r="X8" i="13"/>
  <c r="W4" i="13"/>
  <c r="X4" i="13" s="1"/>
  <c r="I4" i="12"/>
  <c r="G9" i="14" l="1"/>
  <c r="H9" i="14" s="1"/>
  <c r="W61" i="13"/>
  <c r="X67" i="13"/>
  <c r="W68" i="13"/>
  <c r="X68" i="13" s="1"/>
  <c r="W64" i="13"/>
  <c r="X64" i="13" s="1"/>
  <c r="W62" i="13"/>
  <c r="X62" i="13" s="1"/>
  <c r="W65" i="13"/>
  <c r="X65" i="13" s="1"/>
  <c r="X63" i="13"/>
  <c r="X61" i="13"/>
  <c r="W47" i="13"/>
  <c r="X47" i="13" s="1"/>
  <c r="B48" i="13"/>
  <c r="D48" i="13"/>
  <c r="F48" i="13"/>
  <c r="H48" i="13"/>
  <c r="J48" i="13"/>
  <c r="L48" i="13"/>
  <c r="N48" i="13"/>
  <c r="P48" i="13"/>
  <c r="R48" i="13"/>
  <c r="T48" i="13"/>
  <c r="W43" i="13"/>
  <c r="X43" i="13" s="1"/>
  <c r="C6" i="2"/>
  <c r="C3" i="2"/>
  <c r="C12" i="2"/>
  <c r="D12" i="2" s="1"/>
  <c r="C9" i="2"/>
  <c r="D9" i="2" s="1"/>
  <c r="D3" i="2"/>
  <c r="D4" i="2"/>
  <c r="D5" i="2"/>
  <c r="D7" i="2"/>
  <c r="D8" i="2"/>
  <c r="D10" i="2"/>
  <c r="D11" i="2"/>
  <c r="D13" i="2"/>
  <c r="D14" i="2"/>
  <c r="W48" i="13" l="1"/>
  <c r="X48" i="13" s="1"/>
  <c r="C15" i="2"/>
  <c r="D15" i="2" s="1"/>
  <c r="D6" i="2"/>
  <c r="Q13" i="35"/>
  <c r="P13" i="35"/>
  <c r="O13" i="35"/>
  <c r="B6" i="25"/>
  <c r="H5" i="25"/>
  <c r="H6" i="25" s="1"/>
  <c r="E6" i="25"/>
  <c r="F6" i="25"/>
  <c r="G6" i="25"/>
  <c r="D6" i="25"/>
  <c r="C6" i="25"/>
  <c r="K6" i="25"/>
  <c r="L6" i="25"/>
  <c r="J6" i="25"/>
  <c r="M5" i="25"/>
  <c r="M4" i="25"/>
  <c r="N4" i="25" s="1"/>
  <c r="F7" i="15"/>
  <c r="L11" i="15"/>
  <c r="I6" i="19"/>
  <c r="J6" i="19"/>
  <c r="M6" i="19"/>
  <c r="H6" i="19"/>
  <c r="L6" i="19"/>
  <c r="G6" i="19" l="1"/>
  <c r="N5" i="25"/>
  <c r="M6" i="25"/>
  <c r="N6" i="25" s="1"/>
  <c r="V5" i="40"/>
  <c r="V6" i="40"/>
  <c r="V7" i="40"/>
  <c r="V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4" i="40"/>
  <c r="U5" i="40"/>
  <c r="U6" i="40"/>
  <c r="U7" i="40"/>
  <c r="U8" i="40"/>
  <c r="U9" i="40"/>
  <c r="U10" i="40"/>
  <c r="U11" i="40"/>
  <c r="U12" i="40"/>
  <c r="U13" i="40"/>
  <c r="U14" i="40"/>
  <c r="U15" i="40"/>
  <c r="U16" i="40"/>
  <c r="U17" i="40"/>
  <c r="U18" i="40"/>
  <c r="U19" i="40"/>
  <c r="U20" i="40"/>
  <c r="U21" i="40"/>
  <c r="U22" i="40"/>
  <c r="U23" i="40"/>
  <c r="U24" i="40"/>
  <c r="U25" i="40"/>
  <c r="U26" i="40"/>
  <c r="U27" i="40"/>
  <c r="U28" i="40"/>
  <c r="U29" i="40"/>
  <c r="U30" i="40"/>
  <c r="U31" i="40"/>
  <c r="U32" i="40"/>
  <c r="U33" i="40"/>
  <c r="U34" i="40"/>
  <c r="U36" i="40"/>
  <c r="U37" i="40"/>
  <c r="U38" i="40"/>
  <c r="U39" i="40"/>
  <c r="U40" i="40"/>
  <c r="U41" i="40"/>
  <c r="U42" i="40"/>
  <c r="U43" i="40"/>
  <c r="U44" i="40"/>
  <c r="U45" i="40"/>
  <c r="U46" i="40"/>
  <c r="U47" i="40"/>
  <c r="U48" i="40"/>
  <c r="U49" i="40"/>
  <c r="U50" i="40"/>
  <c r="U51" i="40"/>
  <c r="U52" i="40"/>
  <c r="U53" i="40"/>
  <c r="U54" i="40"/>
  <c r="U4" i="40"/>
  <c r="T6" i="40"/>
  <c r="T7" i="40"/>
  <c r="T8" i="40"/>
  <c r="T9" i="40"/>
  <c r="T10" i="40"/>
  <c r="T11" i="40"/>
  <c r="T12" i="40"/>
  <c r="T13" i="40"/>
  <c r="T14" i="40"/>
  <c r="T15" i="40"/>
  <c r="T16" i="40"/>
  <c r="T17" i="40"/>
  <c r="T18" i="40"/>
  <c r="T19" i="40"/>
  <c r="T20" i="40"/>
  <c r="T21" i="40"/>
  <c r="T22" i="40"/>
  <c r="T23" i="40"/>
  <c r="T24" i="40"/>
  <c r="T25" i="40"/>
  <c r="T26" i="40"/>
  <c r="T27" i="40"/>
  <c r="T28" i="40"/>
  <c r="T29" i="40"/>
  <c r="T30" i="40"/>
  <c r="T31" i="40"/>
  <c r="T32" i="40"/>
  <c r="T33" i="40"/>
  <c r="T34" i="40"/>
  <c r="T37" i="40"/>
  <c r="T38" i="40"/>
  <c r="T39" i="40"/>
  <c r="T40" i="40"/>
  <c r="T41" i="40"/>
  <c r="T42" i="40"/>
  <c r="T43" i="40"/>
  <c r="T44" i="40"/>
  <c r="T45" i="40"/>
  <c r="T46" i="40"/>
  <c r="T47" i="40"/>
  <c r="T48" i="40"/>
  <c r="T49" i="40"/>
  <c r="T50" i="40"/>
  <c r="T51" i="40"/>
  <c r="T52" i="40"/>
  <c r="T53" i="40"/>
  <c r="T54" i="40"/>
  <c r="T5" i="40"/>
  <c r="T4" i="40"/>
  <c r="F55" i="40"/>
  <c r="G55" i="40"/>
  <c r="E36" i="40"/>
  <c r="T36" i="40" s="1"/>
  <c r="F35" i="40"/>
  <c r="F56" i="40" s="1"/>
  <c r="G35" i="40"/>
  <c r="G56" i="40" s="1"/>
  <c r="E35" i="40"/>
  <c r="C55" i="40"/>
  <c r="U55" i="40" s="1"/>
  <c r="D55" i="40"/>
  <c r="V55" i="40" s="1"/>
  <c r="B55" i="40"/>
  <c r="C35" i="40"/>
  <c r="U35" i="40" s="1"/>
  <c r="D35" i="40"/>
  <c r="V35" i="40" s="1"/>
  <c r="B35" i="40"/>
  <c r="T35" i="40" s="1"/>
  <c r="T5" i="29"/>
  <c r="T6" i="29"/>
  <c r="U6" i="29" s="1"/>
  <c r="T7" i="29"/>
  <c r="U7" i="29" s="1"/>
  <c r="T8" i="29"/>
  <c r="U8" i="29" s="1"/>
  <c r="T9" i="29"/>
  <c r="U9" i="29" s="1"/>
  <c r="T10" i="29"/>
  <c r="T11" i="29"/>
  <c r="T12" i="29"/>
  <c r="U12" i="29" s="1"/>
  <c r="T13" i="29"/>
  <c r="U13" i="29" s="1"/>
  <c r="T14" i="29"/>
  <c r="U14" i="29" s="1"/>
  <c r="T15" i="29"/>
  <c r="U15" i="29" s="1"/>
  <c r="T16" i="29"/>
  <c r="U16" i="29" s="1"/>
  <c r="T17" i="29"/>
  <c r="U17" i="29" s="1"/>
  <c r="T18" i="29"/>
  <c r="U18" i="29" s="1"/>
  <c r="T19" i="29"/>
  <c r="U19" i="29" s="1"/>
  <c r="T20" i="29"/>
  <c r="U20" i="29" s="1"/>
  <c r="T21" i="29"/>
  <c r="U21" i="29" s="1"/>
  <c r="T22" i="29"/>
  <c r="U22" i="29" s="1"/>
  <c r="T23" i="29"/>
  <c r="U23" i="29" s="1"/>
  <c r="T24" i="29"/>
  <c r="U24" i="29" s="1"/>
  <c r="T25" i="29"/>
  <c r="U25" i="29" s="1"/>
  <c r="T26" i="29"/>
  <c r="U26" i="29" s="1"/>
  <c r="T27" i="29"/>
  <c r="U27" i="29" s="1"/>
  <c r="T28" i="29"/>
  <c r="U28" i="29" s="1"/>
  <c r="T29" i="29"/>
  <c r="U29" i="29" s="1"/>
  <c r="T30" i="29"/>
  <c r="U30" i="29" s="1"/>
  <c r="T31" i="29"/>
  <c r="U31" i="29" s="1"/>
  <c r="T32" i="29"/>
  <c r="U32" i="29" s="1"/>
  <c r="T33" i="29"/>
  <c r="U33" i="29" s="1"/>
  <c r="T34" i="29"/>
  <c r="U34" i="29" s="1"/>
  <c r="T35" i="29"/>
  <c r="U35" i="29" s="1"/>
  <c r="T36" i="29"/>
  <c r="U36" i="29" s="1"/>
  <c r="T37" i="29"/>
  <c r="U37" i="29" s="1"/>
  <c r="T38" i="29"/>
  <c r="U38" i="29" s="1"/>
  <c r="T39" i="29"/>
  <c r="U39" i="29" s="1"/>
  <c r="T40" i="29"/>
  <c r="U40" i="29" s="1"/>
  <c r="T41" i="29"/>
  <c r="U41" i="29" s="1"/>
  <c r="T42" i="29"/>
  <c r="U42" i="29" s="1"/>
  <c r="T43" i="29"/>
  <c r="U43" i="29" s="1"/>
  <c r="T44" i="29"/>
  <c r="U44" i="29" s="1"/>
  <c r="T45" i="29"/>
  <c r="U45" i="29" s="1"/>
  <c r="T46" i="29"/>
  <c r="U46" i="29" s="1"/>
  <c r="T47" i="29"/>
  <c r="U47" i="29" s="1"/>
  <c r="T48" i="29"/>
  <c r="U48" i="29" s="1"/>
  <c r="T49" i="29"/>
  <c r="T50" i="29"/>
  <c r="U50" i="29" s="1"/>
  <c r="T51" i="29"/>
  <c r="T52" i="29"/>
  <c r="U52" i="29" s="1"/>
  <c r="T53" i="29"/>
  <c r="U53" i="29" s="1"/>
  <c r="T54" i="29"/>
  <c r="U54" i="29" s="1"/>
  <c r="T55" i="29"/>
  <c r="U55" i="29" s="1"/>
  <c r="T56" i="29"/>
  <c r="U56" i="29" s="1"/>
  <c r="T57" i="29"/>
  <c r="T58" i="29"/>
  <c r="U58" i="29" s="1"/>
  <c r="T59" i="29"/>
  <c r="U59" i="29" s="1"/>
  <c r="T60" i="29"/>
  <c r="U60" i="29" s="1"/>
  <c r="T61" i="29"/>
  <c r="U61" i="29" s="1"/>
  <c r="T62" i="29"/>
  <c r="U62" i="29" s="1"/>
  <c r="T63" i="29"/>
  <c r="U63" i="29" s="1"/>
  <c r="T65" i="29"/>
  <c r="U65" i="29" s="1"/>
  <c r="T66" i="29"/>
  <c r="U66" i="29" s="1"/>
  <c r="T67" i="29"/>
  <c r="U67" i="29" s="1"/>
  <c r="T68" i="29"/>
  <c r="U68" i="29" s="1"/>
  <c r="T69" i="29"/>
  <c r="U69" i="29" s="1"/>
  <c r="T70" i="29"/>
  <c r="U70" i="29" s="1"/>
  <c r="T71" i="29"/>
  <c r="U71" i="29" s="1"/>
  <c r="T72" i="29"/>
  <c r="U72" i="29" s="1"/>
  <c r="T73" i="29"/>
  <c r="U73" i="29" s="1"/>
  <c r="T74" i="29"/>
  <c r="U74" i="29" s="1"/>
  <c r="T75" i="29"/>
  <c r="U75" i="29" s="1"/>
  <c r="T76" i="29"/>
  <c r="U76" i="29" s="1"/>
  <c r="T77" i="29"/>
  <c r="U77" i="29" s="1"/>
  <c r="T78" i="29"/>
  <c r="U78" i="29" s="1"/>
  <c r="T79" i="29"/>
  <c r="U79" i="29" s="1"/>
  <c r="T80" i="29"/>
  <c r="U80" i="29" s="1"/>
  <c r="T81" i="29"/>
  <c r="U81" i="29" s="1"/>
  <c r="T82" i="29"/>
  <c r="U82" i="29" s="1"/>
  <c r="T83" i="29"/>
  <c r="U83" i="29" s="1"/>
  <c r="T84" i="29"/>
  <c r="U84" i="29" s="1"/>
  <c r="T85" i="29"/>
  <c r="U85" i="29" s="1"/>
  <c r="T86" i="29"/>
  <c r="U86" i="29" s="1"/>
  <c r="T87" i="29"/>
  <c r="U87" i="29" s="1"/>
  <c r="T88" i="29"/>
  <c r="U88" i="29" s="1"/>
  <c r="T89" i="29"/>
  <c r="U89" i="29" s="1"/>
  <c r="T90" i="29"/>
  <c r="U90" i="29" s="1"/>
  <c r="T91" i="29"/>
  <c r="U91" i="29" s="1"/>
  <c r="T92" i="29"/>
  <c r="U92" i="29" s="1"/>
  <c r="T93" i="29"/>
  <c r="U93" i="29" s="1"/>
  <c r="T94" i="29"/>
  <c r="U94" i="29" s="1"/>
  <c r="T95" i="29"/>
  <c r="U95" i="29" s="1"/>
  <c r="T96" i="29"/>
  <c r="U96" i="29" s="1"/>
  <c r="T97" i="29"/>
  <c r="T98" i="29"/>
  <c r="U98" i="29" s="1"/>
  <c r="T99" i="29"/>
  <c r="U99" i="29" s="1"/>
  <c r="T100" i="29"/>
  <c r="U100" i="29" s="1"/>
  <c r="T101" i="29"/>
  <c r="U101" i="29" s="1"/>
  <c r="T102" i="29"/>
  <c r="U102" i="29" s="1"/>
  <c r="T103" i="29"/>
  <c r="U103" i="29" s="1"/>
  <c r="T104" i="29"/>
  <c r="U104" i="29" s="1"/>
  <c r="T105" i="29"/>
  <c r="U105" i="29" s="1"/>
  <c r="T106" i="29"/>
  <c r="U106" i="29" s="1"/>
  <c r="T107" i="29"/>
  <c r="U107" i="29" s="1"/>
  <c r="T108" i="29"/>
  <c r="U108" i="29" s="1"/>
  <c r="T109" i="29"/>
  <c r="U109" i="29" s="1"/>
  <c r="T110" i="29"/>
  <c r="U110" i="29" s="1"/>
  <c r="T111" i="29"/>
  <c r="U111" i="29" s="1"/>
  <c r="T112" i="29"/>
  <c r="U112" i="29" s="1"/>
  <c r="T113" i="29"/>
  <c r="U113" i="29" s="1"/>
  <c r="T114" i="29"/>
  <c r="U114" i="29" s="1"/>
  <c r="T115" i="29"/>
  <c r="U115" i="29" s="1"/>
  <c r="T116" i="29"/>
  <c r="U116" i="29" s="1"/>
  <c r="T117" i="29"/>
  <c r="U117" i="29" s="1"/>
  <c r="T118" i="29"/>
  <c r="U118" i="29" s="1"/>
  <c r="T119" i="29"/>
  <c r="U119" i="29" s="1"/>
  <c r="T120" i="29"/>
  <c r="U120" i="29" s="1"/>
  <c r="T121" i="29"/>
  <c r="U121" i="29" s="1"/>
  <c r="T122" i="29"/>
  <c r="U122" i="29" s="1"/>
  <c r="U123" i="29"/>
  <c r="U124" i="29"/>
  <c r="U125" i="29"/>
  <c r="U126" i="29"/>
  <c r="U127" i="29"/>
  <c r="U128" i="29"/>
  <c r="U129" i="29"/>
  <c r="T130" i="29"/>
  <c r="U130" i="29" s="1"/>
  <c r="T131" i="29"/>
  <c r="U131" i="29" s="1"/>
  <c r="T132" i="29"/>
  <c r="U132" i="29" s="1"/>
  <c r="T133" i="29"/>
  <c r="U133" i="29" s="1"/>
  <c r="T134" i="29"/>
  <c r="U134" i="29" s="1"/>
  <c r="T135" i="29"/>
  <c r="U135" i="29" s="1"/>
  <c r="T136" i="29"/>
  <c r="U136" i="29" s="1"/>
  <c r="T137" i="29"/>
  <c r="U137" i="29" s="1"/>
  <c r="T138" i="29"/>
  <c r="U138" i="29" s="1"/>
  <c r="T139" i="29"/>
  <c r="U139" i="29" s="1"/>
  <c r="T140" i="29"/>
  <c r="U140" i="29" s="1"/>
  <c r="T141" i="29"/>
  <c r="U141" i="29" s="1"/>
  <c r="T142" i="29"/>
  <c r="U142" i="29" s="1"/>
  <c r="T143" i="29"/>
  <c r="U143" i="29" s="1"/>
  <c r="T144" i="29"/>
  <c r="U144" i="29" s="1"/>
  <c r="T145" i="29"/>
  <c r="U145" i="29" s="1"/>
  <c r="T146" i="29"/>
  <c r="U146" i="29" s="1"/>
  <c r="T147" i="29"/>
  <c r="U147" i="29" s="1"/>
  <c r="T148" i="29"/>
  <c r="U148" i="29" s="1"/>
  <c r="T149" i="29"/>
  <c r="U149" i="29" s="1"/>
  <c r="T150" i="29"/>
  <c r="U150" i="29" s="1"/>
  <c r="T151" i="29"/>
  <c r="U151" i="29" s="1"/>
  <c r="T152" i="29"/>
  <c r="U152" i="29" s="1"/>
  <c r="T153" i="29"/>
  <c r="U153" i="29" s="1"/>
  <c r="T154" i="29"/>
  <c r="U154" i="29" s="1"/>
  <c r="T155" i="29"/>
  <c r="U155" i="29" s="1"/>
  <c r="T156" i="29"/>
  <c r="U156" i="29" s="1"/>
  <c r="T157" i="29"/>
  <c r="U157" i="29" s="1"/>
  <c r="T158" i="29"/>
  <c r="U158" i="29" s="1"/>
  <c r="T159" i="29"/>
  <c r="U159" i="29" s="1"/>
  <c r="T160" i="29"/>
  <c r="U160" i="29" s="1"/>
  <c r="T161" i="29"/>
  <c r="U161" i="29" s="1"/>
  <c r="T162" i="29"/>
  <c r="U162" i="29" s="1"/>
  <c r="T163" i="29"/>
  <c r="U163" i="29" s="1"/>
  <c r="T164" i="29"/>
  <c r="U164" i="29" s="1"/>
  <c r="T165" i="29"/>
  <c r="U165" i="29" s="1"/>
  <c r="T166" i="29"/>
  <c r="U166" i="29" s="1"/>
  <c r="T167" i="29"/>
  <c r="U167" i="29" s="1"/>
  <c r="T168" i="29"/>
  <c r="U168" i="29" s="1"/>
  <c r="T169" i="29"/>
  <c r="U169" i="29" s="1"/>
  <c r="T170" i="29"/>
  <c r="U170" i="29" s="1"/>
  <c r="U171" i="29"/>
  <c r="T172" i="29"/>
  <c r="U172" i="29" s="1"/>
  <c r="T173" i="29"/>
  <c r="U173" i="29" s="1"/>
  <c r="T174" i="29"/>
  <c r="U174" i="29" s="1"/>
  <c r="T175" i="29"/>
  <c r="U175" i="29" s="1"/>
  <c r="T176" i="29"/>
  <c r="U176" i="29" s="1"/>
  <c r="T177" i="29"/>
  <c r="U177" i="29" s="1"/>
  <c r="T178" i="29"/>
  <c r="U178" i="29" s="1"/>
  <c r="T179" i="29"/>
  <c r="U179" i="29" s="1"/>
  <c r="T180" i="29"/>
  <c r="U180" i="29" s="1"/>
  <c r="T181" i="29"/>
  <c r="U181" i="29" s="1"/>
  <c r="T182" i="29"/>
  <c r="U182" i="29" s="1"/>
  <c r="T183" i="29"/>
  <c r="U183" i="29" s="1"/>
  <c r="T184" i="29"/>
  <c r="U184" i="29" s="1"/>
  <c r="T185" i="29"/>
  <c r="U185" i="29" s="1"/>
  <c r="T186" i="29"/>
  <c r="U186" i="29" s="1"/>
  <c r="T187" i="29"/>
  <c r="U187" i="29" s="1"/>
  <c r="T188" i="29"/>
  <c r="U188" i="29" s="1"/>
  <c r="T189" i="29"/>
  <c r="U189" i="29" s="1"/>
  <c r="T190" i="29"/>
  <c r="U190" i="29" s="1"/>
  <c r="T191" i="29"/>
  <c r="U191" i="29" s="1"/>
  <c r="T192" i="29"/>
  <c r="U192" i="29" s="1"/>
  <c r="T193" i="29"/>
  <c r="U193" i="29" s="1"/>
  <c r="T194" i="29"/>
  <c r="U194" i="29" s="1"/>
  <c r="T195" i="29"/>
  <c r="U195" i="29" s="1"/>
  <c r="T196" i="29"/>
  <c r="U196" i="29" s="1"/>
  <c r="T197" i="29"/>
  <c r="U197" i="29" s="1"/>
  <c r="T198" i="29"/>
  <c r="U198" i="29" s="1"/>
  <c r="T199" i="29"/>
  <c r="U199" i="29" s="1"/>
  <c r="T200" i="29"/>
  <c r="U200" i="29" s="1"/>
  <c r="T201" i="29"/>
  <c r="U201" i="29" s="1"/>
  <c r="T202" i="29"/>
  <c r="U202" i="29" s="1"/>
  <c r="T203" i="29"/>
  <c r="U203" i="29" s="1"/>
  <c r="T204" i="29"/>
  <c r="U204" i="29" s="1"/>
  <c r="T205" i="29"/>
  <c r="U205" i="29" s="1"/>
  <c r="T206" i="29"/>
  <c r="U206" i="29" s="1"/>
  <c r="T207" i="29"/>
  <c r="U207" i="29" s="1"/>
  <c r="T208" i="29"/>
  <c r="U208" i="29" s="1"/>
  <c r="T209" i="29"/>
  <c r="U209" i="29" s="1"/>
  <c r="T210" i="29"/>
  <c r="U210" i="29" s="1"/>
  <c r="T211" i="29"/>
  <c r="U211" i="29" s="1"/>
  <c r="T212" i="29"/>
  <c r="U212" i="29" s="1"/>
  <c r="T213" i="29"/>
  <c r="U213" i="29" s="1"/>
  <c r="T214" i="29"/>
  <c r="U214" i="29" s="1"/>
  <c r="T215" i="29"/>
  <c r="U215" i="29" s="1"/>
  <c r="T216" i="29"/>
  <c r="U216" i="29" s="1"/>
  <c r="T217" i="29"/>
  <c r="U217" i="29" s="1"/>
  <c r="T218" i="29"/>
  <c r="U218" i="29" s="1"/>
  <c r="T219" i="29"/>
  <c r="U219" i="29" s="1"/>
  <c r="T220" i="29"/>
  <c r="U220" i="29" s="1"/>
  <c r="T235" i="29"/>
  <c r="U235" i="29" s="1"/>
  <c r="T236" i="29"/>
  <c r="U236" i="29" s="1"/>
  <c r="T237" i="29"/>
  <c r="T238" i="29"/>
  <c r="U238" i="29" s="1"/>
  <c r="T239" i="29"/>
  <c r="U239" i="29" s="1"/>
  <c r="T240" i="29"/>
  <c r="U240" i="29" s="1"/>
  <c r="T241" i="29"/>
  <c r="U241" i="29" s="1"/>
  <c r="T242" i="29"/>
  <c r="U242" i="29" s="1"/>
  <c r="T243" i="29"/>
  <c r="U243" i="29" s="1"/>
  <c r="T244" i="29"/>
  <c r="U244" i="29" s="1"/>
  <c r="T245" i="29"/>
  <c r="U245" i="29" s="1"/>
  <c r="T246" i="29"/>
  <c r="U246" i="29" s="1"/>
  <c r="T247" i="29"/>
  <c r="U247" i="29" s="1"/>
  <c r="T248" i="29"/>
  <c r="U248" i="29" s="1"/>
  <c r="T249" i="29"/>
  <c r="U249" i="29" s="1"/>
  <c r="T250" i="29"/>
  <c r="U250" i="29" s="1"/>
  <c r="T251" i="29"/>
  <c r="U251" i="29" s="1"/>
  <c r="T252" i="29"/>
  <c r="U252" i="29" s="1"/>
  <c r="T253" i="29"/>
  <c r="U253" i="29" s="1"/>
  <c r="T254" i="29"/>
  <c r="U254" i="29" s="1"/>
  <c r="T255" i="29"/>
  <c r="U255" i="29" s="1"/>
  <c r="T256" i="29"/>
  <c r="U256" i="29" s="1"/>
  <c r="T257" i="29"/>
  <c r="U257" i="29" s="1"/>
  <c r="T258" i="29"/>
  <c r="U258" i="29" s="1"/>
  <c r="T259" i="29"/>
  <c r="U259" i="29" s="1"/>
  <c r="T260" i="29"/>
  <c r="U260" i="29" s="1"/>
  <c r="T261" i="29"/>
  <c r="U261" i="29" s="1"/>
  <c r="T262" i="29"/>
  <c r="U262" i="29" s="1"/>
  <c r="T263" i="29"/>
  <c r="U263" i="29" s="1"/>
  <c r="T264" i="29"/>
  <c r="U264" i="29" s="1"/>
  <c r="T265" i="29"/>
  <c r="U265" i="29" s="1"/>
  <c r="T266" i="29"/>
  <c r="U266" i="29" s="1"/>
  <c r="T267" i="29"/>
  <c r="U267" i="29" s="1"/>
  <c r="T268" i="29"/>
  <c r="U268" i="29" s="1"/>
  <c r="T269" i="29"/>
  <c r="U269" i="29" s="1"/>
  <c r="T270" i="29"/>
  <c r="U270" i="29" s="1"/>
  <c r="T271" i="29"/>
  <c r="U271" i="29" s="1"/>
  <c r="T272" i="29"/>
  <c r="U272" i="29" s="1"/>
  <c r="T273" i="29"/>
  <c r="U273" i="29" s="1"/>
  <c r="T274" i="29"/>
  <c r="U274" i="29" s="1"/>
  <c r="T275" i="29"/>
  <c r="U275" i="29" s="1"/>
  <c r="T276" i="29"/>
  <c r="U276" i="29" s="1"/>
  <c r="T277" i="29"/>
  <c r="U277" i="29" s="1"/>
  <c r="T278" i="29"/>
  <c r="U278" i="29" s="1"/>
  <c r="T279" i="29"/>
  <c r="U279" i="29" s="1"/>
  <c r="T280" i="29"/>
  <c r="U280" i="29" s="1"/>
  <c r="T281" i="29"/>
  <c r="U281" i="29" s="1"/>
  <c r="T282" i="29"/>
  <c r="U282" i="29" s="1"/>
  <c r="T283" i="29"/>
  <c r="U283" i="29" s="1"/>
  <c r="T284" i="29"/>
  <c r="U284" i="29" s="1"/>
  <c r="T285" i="29"/>
  <c r="U285" i="29" s="1"/>
  <c r="T286" i="29"/>
  <c r="U286" i="29" s="1"/>
  <c r="T287" i="29"/>
  <c r="U287" i="29" s="1"/>
  <c r="T288" i="29"/>
  <c r="U288" i="29" s="1"/>
  <c r="T289" i="29"/>
  <c r="U289" i="29" s="1"/>
  <c r="T290" i="29"/>
  <c r="U290" i="29" s="1"/>
  <c r="T291" i="29"/>
  <c r="U291" i="29" s="1"/>
  <c r="T292" i="29"/>
  <c r="U292" i="29" s="1"/>
  <c r="T293" i="29"/>
  <c r="U293" i="29" s="1"/>
  <c r="T294" i="29"/>
  <c r="U294" i="29" s="1"/>
  <c r="T295" i="29"/>
  <c r="U295" i="29" s="1"/>
  <c r="T296" i="29"/>
  <c r="U296" i="29" s="1"/>
  <c r="T297" i="29"/>
  <c r="U297" i="29" s="1"/>
  <c r="T298" i="29"/>
  <c r="U298" i="29" s="1"/>
  <c r="T299" i="29"/>
  <c r="U299" i="29" s="1"/>
  <c r="T300" i="29"/>
  <c r="U300" i="29" s="1"/>
  <c r="T301" i="29"/>
  <c r="U301" i="29" s="1"/>
  <c r="T302" i="29"/>
  <c r="U302" i="29" s="1"/>
  <c r="T303" i="29"/>
  <c r="U303" i="29" s="1"/>
  <c r="T304" i="29"/>
  <c r="U304" i="29" s="1"/>
  <c r="T305" i="29"/>
  <c r="U305" i="29" s="1"/>
  <c r="T306" i="29"/>
  <c r="U306" i="29" s="1"/>
  <c r="T307" i="29"/>
  <c r="U307" i="29" s="1"/>
  <c r="T308" i="29"/>
  <c r="U308" i="29" s="1"/>
  <c r="T309" i="29"/>
  <c r="U309" i="29" s="1"/>
  <c r="T310" i="29"/>
  <c r="U310" i="29" s="1"/>
  <c r="T311" i="29"/>
  <c r="U311" i="29" s="1"/>
  <c r="T312" i="29"/>
  <c r="U312" i="29" s="1"/>
  <c r="T313" i="29"/>
  <c r="U313" i="29" s="1"/>
  <c r="T314" i="29"/>
  <c r="U314" i="29" s="1"/>
  <c r="T315" i="29"/>
  <c r="U315" i="29" s="1"/>
  <c r="T316" i="29"/>
  <c r="U316" i="29" s="1"/>
  <c r="T317" i="29"/>
  <c r="U317" i="29" s="1"/>
  <c r="T318" i="29"/>
  <c r="U318" i="29" s="1"/>
  <c r="T319" i="29"/>
  <c r="U319" i="29" s="1"/>
  <c r="T320" i="29"/>
  <c r="U320" i="29" s="1"/>
  <c r="T321" i="29"/>
  <c r="U321" i="29" s="1"/>
  <c r="T322" i="29"/>
  <c r="U322" i="29" s="1"/>
  <c r="T323" i="29"/>
  <c r="U323" i="29" s="1"/>
  <c r="T324" i="29"/>
  <c r="U324" i="29" s="1"/>
  <c r="T325" i="29"/>
  <c r="U325" i="29" s="1"/>
  <c r="T326" i="29"/>
  <c r="U326" i="29" s="1"/>
  <c r="T327" i="29"/>
  <c r="U327" i="29" s="1"/>
  <c r="T328" i="29"/>
  <c r="U328" i="29" s="1"/>
  <c r="T329" i="29"/>
  <c r="U329" i="29" s="1"/>
  <c r="T330" i="29"/>
  <c r="U330" i="29" s="1"/>
  <c r="T331" i="29"/>
  <c r="U331" i="29" s="1"/>
  <c r="T332" i="29"/>
  <c r="U332" i="29" s="1"/>
  <c r="T333" i="29"/>
  <c r="T334" i="29"/>
  <c r="U334" i="29" s="1"/>
  <c r="T335" i="29"/>
  <c r="U335" i="29" s="1"/>
  <c r="T336" i="29"/>
  <c r="U336" i="29" s="1"/>
  <c r="T337" i="29"/>
  <c r="U337" i="29" s="1"/>
  <c r="T338" i="29"/>
  <c r="U338" i="29" s="1"/>
  <c r="T339" i="29"/>
  <c r="U339" i="29" s="1"/>
  <c r="T340" i="29"/>
  <c r="U340" i="29" s="1"/>
  <c r="T341" i="29"/>
  <c r="U341" i="29" s="1"/>
  <c r="T342" i="29"/>
  <c r="U342" i="29" s="1"/>
  <c r="T343" i="29"/>
  <c r="U343" i="29" s="1"/>
  <c r="T344" i="29"/>
  <c r="U344" i="29" s="1"/>
  <c r="T345" i="29"/>
  <c r="U345" i="29" s="1"/>
  <c r="T346" i="29"/>
  <c r="U346" i="29" s="1"/>
  <c r="T347" i="29"/>
  <c r="U347" i="29" s="1"/>
  <c r="T348" i="29"/>
  <c r="U348" i="29" s="1"/>
  <c r="T349" i="29"/>
  <c r="U349" i="29" s="1"/>
  <c r="T350" i="29"/>
  <c r="U350" i="29" s="1"/>
  <c r="T351" i="29"/>
  <c r="U351" i="29" s="1"/>
  <c r="T352" i="29"/>
  <c r="U352" i="29" s="1"/>
  <c r="T353" i="29"/>
  <c r="U353" i="29" s="1"/>
  <c r="T354" i="29"/>
  <c r="U354" i="29" s="1"/>
  <c r="T355" i="29"/>
  <c r="U355" i="29" s="1"/>
  <c r="T356" i="29"/>
  <c r="U356" i="29" s="1"/>
  <c r="T357" i="29"/>
  <c r="U357" i="29" s="1"/>
  <c r="T358" i="29"/>
  <c r="U358" i="29" s="1"/>
  <c r="T359" i="29"/>
  <c r="U359" i="29" s="1"/>
  <c r="T360" i="29"/>
  <c r="U360" i="29" s="1"/>
  <c r="T4" i="29"/>
  <c r="U4" i="29" s="1"/>
  <c r="D56" i="40" l="1"/>
  <c r="V56" i="40" s="1"/>
  <c r="E55" i="40"/>
  <c r="E56" i="40" s="1"/>
  <c r="B56" i="40"/>
  <c r="C56" i="40"/>
  <c r="U56" i="40" s="1"/>
  <c r="U333" i="29"/>
  <c r="U368" i="29"/>
  <c r="U237" i="29"/>
  <c r="P17" i="30"/>
  <c r="Q17" i="30" s="1"/>
  <c r="U234" i="29"/>
  <c r="P15" i="30"/>
  <c r="Q15" i="30" s="1"/>
  <c r="U232" i="29"/>
  <c r="U230" i="29"/>
  <c r="U233" i="29"/>
  <c r="U231" i="29"/>
  <c r="U229" i="29"/>
  <c r="P8" i="30"/>
  <c r="P9" i="30"/>
  <c r="P7" i="30"/>
  <c r="P4" i="30"/>
  <c r="P5" i="30"/>
  <c r="U57" i="29"/>
  <c r="U11" i="29"/>
  <c r="U5" i="29"/>
  <c r="U10" i="29"/>
  <c r="P6" i="30"/>
  <c r="U97" i="29"/>
  <c r="U64" i="29"/>
  <c r="U51" i="29"/>
  <c r="U49" i="29"/>
  <c r="U374" i="29"/>
  <c r="U372" i="29"/>
  <c r="D199" i="26"/>
  <c r="E199" i="26"/>
  <c r="F199" i="26"/>
  <c r="G199" i="26"/>
  <c r="H199" i="26"/>
  <c r="I199" i="26"/>
  <c r="J199" i="26"/>
  <c r="K199" i="26"/>
  <c r="L199" i="26"/>
  <c r="C200" i="26"/>
  <c r="D200" i="26"/>
  <c r="E200" i="26"/>
  <c r="F200" i="26"/>
  <c r="G200" i="26"/>
  <c r="H200" i="26"/>
  <c r="I200" i="26"/>
  <c r="J200" i="26"/>
  <c r="K200" i="26"/>
  <c r="L200" i="26"/>
  <c r="C201" i="26"/>
  <c r="D201" i="26"/>
  <c r="E201" i="26"/>
  <c r="F201" i="26"/>
  <c r="G201" i="26"/>
  <c r="H201" i="26"/>
  <c r="I201" i="26"/>
  <c r="J201" i="26"/>
  <c r="K201" i="26"/>
  <c r="L201" i="26"/>
  <c r="D198" i="26"/>
  <c r="E198" i="26"/>
  <c r="F198" i="26"/>
  <c r="G198" i="26"/>
  <c r="H198" i="26"/>
  <c r="I198" i="26"/>
  <c r="J198" i="26"/>
  <c r="K198" i="26"/>
  <c r="L198" i="26"/>
  <c r="T55" i="40" l="1"/>
  <c r="T56" i="40"/>
  <c r="P13" i="30"/>
  <c r="Q13" i="30" s="1"/>
  <c r="U370" i="29"/>
  <c r="P22" i="30"/>
  <c r="U225" i="29"/>
  <c r="U224" i="29"/>
  <c r="U221" i="29"/>
  <c r="U226" i="29"/>
  <c r="P12" i="30"/>
  <c r="Q12" i="30" s="1"/>
  <c r="P14" i="30"/>
  <c r="Q14" i="30" s="1"/>
  <c r="U371" i="29"/>
  <c r="P16" i="30"/>
  <c r="Q16" i="30" s="1"/>
  <c r="U373" i="29"/>
  <c r="P11" i="30"/>
  <c r="Q11" i="30" s="1"/>
  <c r="P10" i="30"/>
  <c r="P24" i="30" s="1"/>
  <c r="U227" i="29"/>
  <c r="M198" i="26"/>
  <c r="M200" i="26"/>
  <c r="M199" i="26"/>
  <c r="M201" i="26"/>
  <c r="D7" i="26"/>
  <c r="E7" i="26"/>
  <c r="F7" i="26"/>
  <c r="G7" i="26"/>
  <c r="H7" i="26"/>
  <c r="I7" i="26"/>
  <c r="J7" i="26"/>
  <c r="K7" i="26"/>
  <c r="L7" i="26"/>
  <c r="C7" i="26"/>
  <c r="M11" i="24"/>
  <c r="M9" i="24"/>
  <c r="D12" i="24"/>
  <c r="E12" i="24"/>
  <c r="F12" i="24"/>
  <c r="G12" i="24"/>
  <c r="H12" i="24"/>
  <c r="I12" i="24"/>
  <c r="J12" i="24"/>
  <c r="K12" i="24"/>
  <c r="L12" i="24"/>
  <c r="C12" i="24"/>
  <c r="M4" i="24"/>
  <c r="M14" i="24" s="1"/>
  <c r="M6" i="24"/>
  <c r="M3" i="24"/>
  <c r="M13" i="24" s="1"/>
  <c r="D7" i="24"/>
  <c r="D17" i="24" s="1"/>
  <c r="E7" i="24"/>
  <c r="F7" i="24"/>
  <c r="G7" i="24"/>
  <c r="H7" i="24"/>
  <c r="H17" i="24" s="1"/>
  <c r="I7" i="24"/>
  <c r="I17" i="24" s="1"/>
  <c r="J7" i="24"/>
  <c r="J17" i="24" s="1"/>
  <c r="K7" i="24"/>
  <c r="K17" i="24" s="1"/>
  <c r="L7" i="24"/>
  <c r="L17" i="24" s="1"/>
  <c r="C7" i="24"/>
  <c r="B14" i="18"/>
  <c r="C14" i="18"/>
  <c r="D14" i="18"/>
  <c r="E14" i="18"/>
  <c r="F14" i="18"/>
  <c r="G14" i="18"/>
  <c r="H14" i="18"/>
  <c r="I14" i="18"/>
  <c r="J14" i="18"/>
  <c r="K14" i="18"/>
  <c r="C10" i="18"/>
  <c r="D10" i="18"/>
  <c r="E10" i="18"/>
  <c r="F10" i="18"/>
  <c r="G10" i="18"/>
  <c r="H10" i="18"/>
  <c r="I10" i="18"/>
  <c r="J10" i="18"/>
  <c r="B10" i="18"/>
  <c r="K8" i="18"/>
  <c r="K7" i="18"/>
  <c r="K6" i="18"/>
  <c r="P20" i="30" l="1"/>
  <c r="P21" i="30"/>
  <c r="P18" i="30"/>
  <c r="P19" i="30"/>
  <c r="P23" i="30"/>
  <c r="E17" i="24"/>
  <c r="M7" i="26"/>
  <c r="C122" i="26"/>
  <c r="G17" i="24"/>
  <c r="M16" i="24"/>
  <c r="F17" i="24"/>
  <c r="M12" i="24"/>
  <c r="C17" i="24"/>
  <c r="K122" i="26"/>
  <c r="K202" i="26" s="1"/>
  <c r="I122" i="26"/>
  <c r="I202" i="26" s="1"/>
  <c r="G122" i="26"/>
  <c r="G202" i="26" s="1"/>
  <c r="E122" i="26"/>
  <c r="E202" i="26" s="1"/>
  <c r="L122" i="26"/>
  <c r="L202" i="26" s="1"/>
  <c r="J122" i="26"/>
  <c r="J202" i="26" s="1"/>
  <c r="H122" i="26"/>
  <c r="H202" i="26" s="1"/>
  <c r="F122" i="26"/>
  <c r="F202" i="26" s="1"/>
  <c r="D122" i="26"/>
  <c r="D202" i="26" s="1"/>
  <c r="J15" i="18"/>
  <c r="H15" i="18"/>
  <c r="F15" i="18"/>
  <c r="D15" i="18"/>
  <c r="B15" i="18"/>
  <c r="K10" i="18"/>
  <c r="K15" i="18" s="1"/>
  <c r="I15" i="18"/>
  <c r="G15" i="18"/>
  <c r="E15" i="18"/>
  <c r="C15" i="18"/>
  <c r="M7" i="24"/>
  <c r="M5" i="24"/>
  <c r="M10" i="24"/>
  <c r="M15" i="24" l="1"/>
  <c r="M17" i="24"/>
  <c r="C202" i="26"/>
  <c r="V23" i="13"/>
  <c r="W10" i="13"/>
  <c r="X10" i="13" s="1"/>
  <c r="W11" i="13"/>
  <c r="X11" i="13" s="1"/>
  <c r="W12" i="13"/>
  <c r="X12" i="13" s="1"/>
  <c r="W13" i="13"/>
  <c r="X13" i="13" s="1"/>
  <c r="W14" i="13"/>
  <c r="X14" i="13" s="1"/>
  <c r="W15" i="13"/>
  <c r="X15" i="13" s="1"/>
  <c r="W16" i="13"/>
  <c r="X16" i="13" s="1"/>
  <c r="W17" i="13"/>
  <c r="X17" i="13" s="1"/>
  <c r="W19" i="13"/>
  <c r="X19" i="13" s="1"/>
  <c r="W20" i="13"/>
  <c r="X20" i="13" s="1"/>
  <c r="W21" i="13"/>
  <c r="X21" i="13" s="1"/>
  <c r="C22" i="13"/>
  <c r="C73" i="13" s="1"/>
  <c r="D22" i="13"/>
  <c r="D73" i="13" s="1"/>
  <c r="E22" i="13"/>
  <c r="E73" i="13" s="1"/>
  <c r="F22" i="13"/>
  <c r="F73" i="13" s="1"/>
  <c r="G22" i="13"/>
  <c r="G73" i="13" s="1"/>
  <c r="H22" i="13"/>
  <c r="H73" i="13" s="1"/>
  <c r="I22" i="13"/>
  <c r="I73" i="13" s="1"/>
  <c r="J22" i="13"/>
  <c r="J73" i="13" s="1"/>
  <c r="K22" i="13"/>
  <c r="K73" i="13" s="1"/>
  <c r="L22" i="13"/>
  <c r="L73" i="13" s="1"/>
  <c r="M22" i="13"/>
  <c r="M73" i="13" s="1"/>
  <c r="N22" i="13"/>
  <c r="N73" i="13" s="1"/>
  <c r="O22" i="13"/>
  <c r="O73" i="13" s="1"/>
  <c r="P22" i="13"/>
  <c r="P73" i="13" s="1"/>
  <c r="Q22" i="13"/>
  <c r="Q73" i="13" s="1"/>
  <c r="R22" i="13"/>
  <c r="R73" i="13" s="1"/>
  <c r="S22" i="13"/>
  <c r="S73" i="13" s="1"/>
  <c r="T22" i="13"/>
  <c r="T73" i="13" s="1"/>
  <c r="U22" i="13"/>
  <c r="U73" i="13" s="1"/>
  <c r="W73" i="13" s="1"/>
  <c r="X73" i="13" s="1"/>
  <c r="B22" i="13"/>
  <c r="B73" i="13" s="1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B18" i="13"/>
  <c r="S23" i="13" l="1"/>
  <c r="S74" i="13" s="1"/>
  <c r="S69" i="13"/>
  <c r="B23" i="13"/>
  <c r="B74" i="13" s="1"/>
  <c r="B69" i="13"/>
  <c r="T23" i="13"/>
  <c r="T74" i="13" s="1"/>
  <c r="T69" i="13"/>
  <c r="R23" i="13"/>
  <c r="R74" i="13" s="1"/>
  <c r="R69" i="13"/>
  <c r="P23" i="13"/>
  <c r="P74" i="13" s="1"/>
  <c r="P69" i="13"/>
  <c r="N23" i="13"/>
  <c r="N74" i="13" s="1"/>
  <c r="N69" i="13"/>
  <c r="L23" i="13"/>
  <c r="L74" i="13" s="1"/>
  <c r="L69" i="13"/>
  <c r="J23" i="13"/>
  <c r="J74" i="13" s="1"/>
  <c r="J69" i="13"/>
  <c r="H23" i="13"/>
  <c r="H74" i="13" s="1"/>
  <c r="H69" i="13"/>
  <c r="F23" i="13"/>
  <c r="F74" i="13" s="1"/>
  <c r="F69" i="13"/>
  <c r="D23" i="13"/>
  <c r="D74" i="13" s="1"/>
  <c r="D69" i="13"/>
  <c r="U23" i="13"/>
  <c r="U74" i="13" s="1"/>
  <c r="U69" i="13"/>
  <c r="Q23" i="13"/>
  <c r="Q74" i="13" s="1"/>
  <c r="Q69" i="13"/>
  <c r="O23" i="13"/>
  <c r="O74" i="13" s="1"/>
  <c r="O69" i="13"/>
  <c r="M23" i="13"/>
  <c r="M74" i="13" s="1"/>
  <c r="M69" i="13"/>
  <c r="K23" i="13"/>
  <c r="K74" i="13" s="1"/>
  <c r="K69" i="13"/>
  <c r="I23" i="13"/>
  <c r="I74" i="13" s="1"/>
  <c r="I69" i="13"/>
  <c r="G23" i="13"/>
  <c r="G74" i="13" s="1"/>
  <c r="G69" i="13"/>
  <c r="E23" i="13"/>
  <c r="E74" i="13" s="1"/>
  <c r="E69" i="13"/>
  <c r="C23" i="13"/>
  <c r="C74" i="13" s="1"/>
  <c r="C69" i="13"/>
  <c r="W22" i="13"/>
  <c r="X22" i="13" s="1"/>
  <c r="W18" i="13"/>
  <c r="X18" i="13" s="1"/>
  <c r="P254" i="31"/>
  <c r="P255" i="31"/>
  <c r="P256" i="31"/>
  <c r="P257" i="31"/>
  <c r="P239" i="31"/>
  <c r="P240" i="31"/>
  <c r="P241" i="31"/>
  <c r="P242" i="31"/>
  <c r="P244" i="31"/>
  <c r="P245" i="31"/>
  <c r="P246" i="31"/>
  <c r="P247" i="31"/>
  <c r="P249" i="31"/>
  <c r="P250" i="31"/>
  <c r="P251" i="31"/>
  <c r="P252" i="31"/>
  <c r="O258" i="31"/>
  <c r="O253" i="31"/>
  <c r="O248" i="31"/>
  <c r="O243" i="31"/>
  <c r="P219" i="31"/>
  <c r="P220" i="31"/>
  <c r="P221" i="31"/>
  <c r="P222" i="31"/>
  <c r="P224" i="31"/>
  <c r="P225" i="31"/>
  <c r="P226" i="31"/>
  <c r="P227" i="31"/>
  <c r="P229" i="31"/>
  <c r="P230" i="31"/>
  <c r="P231" i="31"/>
  <c r="P232" i="31"/>
  <c r="P234" i="31"/>
  <c r="P235" i="31"/>
  <c r="P236" i="31"/>
  <c r="P237" i="31"/>
  <c r="O238" i="31"/>
  <c r="O233" i="31"/>
  <c r="O228" i="31"/>
  <c r="P214" i="31"/>
  <c r="P215" i="31"/>
  <c r="P216" i="31"/>
  <c r="P217" i="31"/>
  <c r="O218" i="31"/>
  <c r="O213" i="31"/>
  <c r="P194" i="31"/>
  <c r="P195" i="31"/>
  <c r="P196" i="31"/>
  <c r="P197" i="31"/>
  <c r="P199" i="31"/>
  <c r="P200" i="31"/>
  <c r="P201" i="31"/>
  <c r="P202" i="31"/>
  <c r="P204" i="31"/>
  <c r="P205" i="31"/>
  <c r="P206" i="31"/>
  <c r="P207" i="31"/>
  <c r="P209" i="31"/>
  <c r="P210" i="31"/>
  <c r="P211" i="31"/>
  <c r="P212" i="31"/>
  <c r="O208" i="31"/>
  <c r="O203" i="31"/>
  <c r="O198" i="31"/>
  <c r="P174" i="31"/>
  <c r="P175" i="31"/>
  <c r="P176" i="31"/>
  <c r="P177" i="31"/>
  <c r="P179" i="31"/>
  <c r="P180" i="31"/>
  <c r="P181" i="31"/>
  <c r="P182" i="31"/>
  <c r="P184" i="31"/>
  <c r="P185" i="31"/>
  <c r="P186" i="31"/>
  <c r="P187" i="31"/>
  <c r="P189" i="31"/>
  <c r="P190" i="31"/>
  <c r="P191" i="31"/>
  <c r="P192" i="31"/>
  <c r="O178" i="31"/>
  <c r="O183" i="31"/>
  <c r="O188" i="31"/>
  <c r="O193" i="31"/>
  <c r="P164" i="31"/>
  <c r="P166" i="31"/>
  <c r="P167" i="31"/>
  <c r="P169" i="31"/>
  <c r="P170" i="31"/>
  <c r="P171" i="31"/>
  <c r="P172" i="31"/>
  <c r="O173" i="31"/>
  <c r="O168" i="31"/>
  <c r="P154" i="31"/>
  <c r="P155" i="31"/>
  <c r="P156" i="31"/>
  <c r="P157" i="31"/>
  <c r="O158" i="31"/>
  <c r="P149" i="31"/>
  <c r="P150" i="31"/>
  <c r="P151" i="31"/>
  <c r="P152" i="31"/>
  <c r="O153" i="31"/>
  <c r="P144" i="31"/>
  <c r="P145" i="31"/>
  <c r="P146" i="31"/>
  <c r="P147" i="31"/>
  <c r="O148" i="31"/>
  <c r="P129" i="31"/>
  <c r="P130" i="31"/>
  <c r="P131" i="31"/>
  <c r="P132" i="31"/>
  <c r="P134" i="31"/>
  <c r="P135" i="31"/>
  <c r="P136" i="31"/>
  <c r="P137" i="31"/>
  <c r="P139" i="31"/>
  <c r="P140" i="31"/>
  <c r="P141" i="31"/>
  <c r="P142" i="31"/>
  <c r="O143" i="31"/>
  <c r="O138" i="31"/>
  <c r="O133" i="31"/>
  <c r="P119" i="31"/>
  <c r="P120" i="31"/>
  <c r="P121" i="31"/>
  <c r="P122" i="31"/>
  <c r="P124" i="31"/>
  <c r="P125" i="31"/>
  <c r="P126" i="31"/>
  <c r="P127" i="31"/>
  <c r="O123" i="31"/>
  <c r="O128" i="31"/>
  <c r="P109" i="31"/>
  <c r="P110" i="31"/>
  <c r="P111" i="31"/>
  <c r="P112" i="31"/>
  <c r="P114" i="31"/>
  <c r="P115" i="31"/>
  <c r="P116" i="31"/>
  <c r="P117" i="31"/>
  <c r="O118" i="31"/>
  <c r="O113" i="31"/>
  <c r="R93" i="31"/>
  <c r="S93" i="31"/>
  <c r="Q93" i="31"/>
  <c r="T92" i="31"/>
  <c r="T90" i="31"/>
  <c r="T91" i="31"/>
  <c r="T89" i="31"/>
  <c r="T93" i="31" s="1"/>
  <c r="P89" i="31"/>
  <c r="P90" i="31"/>
  <c r="P91" i="31"/>
  <c r="P92" i="31"/>
  <c r="P94" i="31"/>
  <c r="P95" i="31"/>
  <c r="P96" i="31"/>
  <c r="P97" i="31"/>
  <c r="P99" i="31"/>
  <c r="P100" i="31"/>
  <c r="P101" i="31"/>
  <c r="P102" i="31"/>
  <c r="P104" i="31"/>
  <c r="P105" i="31"/>
  <c r="P106" i="31"/>
  <c r="P107" i="31"/>
  <c r="O108" i="31"/>
  <c r="O103" i="31"/>
  <c r="O93" i="31"/>
  <c r="O98" i="31"/>
  <c r="P84" i="31"/>
  <c r="P85" i="31"/>
  <c r="P86" i="31"/>
  <c r="P87" i="31"/>
  <c r="O88" i="31"/>
  <c r="O83" i="31"/>
  <c r="P79" i="31"/>
  <c r="P80" i="31"/>
  <c r="P81" i="31"/>
  <c r="P82" i="31"/>
  <c r="P74" i="31"/>
  <c r="P75" i="31"/>
  <c r="P76" i="31"/>
  <c r="P77" i="31"/>
  <c r="O78" i="31"/>
  <c r="O73" i="31"/>
  <c r="P64" i="31"/>
  <c r="P65" i="31"/>
  <c r="P66" i="31"/>
  <c r="P67" i="31"/>
  <c r="P69" i="31"/>
  <c r="P70" i="31"/>
  <c r="P71" i="31"/>
  <c r="P72" i="31"/>
  <c r="O68" i="31"/>
  <c r="P62" i="31"/>
  <c r="O63" i="31"/>
  <c r="P54" i="31"/>
  <c r="P55" i="31"/>
  <c r="P56" i="31"/>
  <c r="P57" i="31"/>
  <c r="P59" i="31"/>
  <c r="P60" i="31"/>
  <c r="P61" i="31"/>
  <c r="O58" i="31"/>
  <c r="P44" i="31"/>
  <c r="P45" i="31"/>
  <c r="P46" i="31"/>
  <c r="P47" i="31"/>
  <c r="P49" i="31"/>
  <c r="P50" i="31"/>
  <c r="P51" i="31"/>
  <c r="P52" i="31"/>
  <c r="O48" i="31"/>
  <c r="P34" i="31"/>
  <c r="P35" i="31"/>
  <c r="P36" i="31"/>
  <c r="P37" i="31"/>
  <c r="P39" i="31"/>
  <c r="P40" i="31"/>
  <c r="P41" i="31"/>
  <c r="P42" i="31"/>
  <c r="O43" i="31"/>
  <c r="O38" i="31"/>
  <c r="P29" i="31"/>
  <c r="P30" i="31"/>
  <c r="P31" i="31"/>
  <c r="P32" i="31"/>
  <c r="O33" i="31"/>
  <c r="K33" i="31"/>
  <c r="L33" i="31"/>
  <c r="M33" i="31"/>
  <c r="N33" i="31"/>
  <c r="J33" i="31"/>
  <c r="P24" i="31"/>
  <c r="P25" i="31"/>
  <c r="P26" i="31"/>
  <c r="P27" i="31"/>
  <c r="O28" i="31"/>
  <c r="O23" i="31"/>
  <c r="P22" i="31"/>
  <c r="P20" i="31"/>
  <c r="P21" i="31"/>
  <c r="P5" i="31"/>
  <c r="P6" i="31"/>
  <c r="P7" i="31"/>
  <c r="P9" i="31"/>
  <c r="P10" i="31"/>
  <c r="P11" i="31"/>
  <c r="P12" i="31"/>
  <c r="P14" i="31"/>
  <c r="P15" i="31"/>
  <c r="P16" i="31"/>
  <c r="P17" i="31"/>
  <c r="P19" i="31"/>
  <c r="O18" i="31"/>
  <c r="O13" i="31"/>
  <c r="K258" i="31"/>
  <c r="L258" i="31"/>
  <c r="M258" i="31"/>
  <c r="N258" i="31"/>
  <c r="J258" i="31"/>
  <c r="K253" i="31"/>
  <c r="L253" i="31"/>
  <c r="M253" i="31"/>
  <c r="N253" i="31"/>
  <c r="J253" i="31"/>
  <c r="K248" i="31"/>
  <c r="L248" i="31"/>
  <c r="M248" i="31"/>
  <c r="N248" i="31"/>
  <c r="J248" i="31"/>
  <c r="K243" i="31"/>
  <c r="L243" i="31"/>
  <c r="M243" i="31"/>
  <c r="N243" i="31"/>
  <c r="J243" i="31"/>
  <c r="K238" i="31"/>
  <c r="L238" i="31"/>
  <c r="M238" i="31"/>
  <c r="N238" i="31"/>
  <c r="J238" i="31"/>
  <c r="K233" i="31"/>
  <c r="L233" i="31"/>
  <c r="M233" i="31"/>
  <c r="N233" i="31"/>
  <c r="J233" i="31"/>
  <c r="K228" i="31"/>
  <c r="L228" i="31"/>
  <c r="M228" i="31"/>
  <c r="N228" i="31"/>
  <c r="J228" i="31"/>
  <c r="K223" i="31"/>
  <c r="L223" i="31"/>
  <c r="M223" i="31"/>
  <c r="N223" i="31"/>
  <c r="J223" i="31"/>
  <c r="W23" i="13" l="1"/>
  <c r="X23" i="13" s="1"/>
  <c r="W69" i="13"/>
  <c r="X69" i="13" s="1"/>
  <c r="W74" i="13"/>
  <c r="X74" i="13" s="1"/>
  <c r="P223" i="31"/>
  <c r="P233" i="31"/>
  <c r="P243" i="31"/>
  <c r="P253" i="31"/>
  <c r="P228" i="31"/>
  <c r="P238" i="31"/>
  <c r="P248" i="31"/>
  <c r="P258" i="31"/>
  <c r="P33" i="31"/>
  <c r="K218" i="31"/>
  <c r="L218" i="31"/>
  <c r="M218" i="31"/>
  <c r="N218" i="31"/>
  <c r="J218" i="31"/>
  <c r="K213" i="31"/>
  <c r="L213" i="31"/>
  <c r="M213" i="31"/>
  <c r="N213" i="31"/>
  <c r="J213" i="31"/>
  <c r="P213" i="31" l="1"/>
  <c r="P218" i="31"/>
  <c r="K208" i="31"/>
  <c r="L208" i="31"/>
  <c r="M208" i="31"/>
  <c r="N208" i="31"/>
  <c r="J208" i="31"/>
  <c r="P208" i="31" l="1"/>
  <c r="K203" i="31"/>
  <c r="L203" i="31"/>
  <c r="M203" i="31"/>
  <c r="N203" i="31"/>
  <c r="J203" i="31"/>
  <c r="K198" i="31"/>
  <c r="L198" i="31"/>
  <c r="M198" i="31"/>
  <c r="N198" i="31"/>
  <c r="J198" i="31"/>
  <c r="K193" i="31"/>
  <c r="L193" i="31"/>
  <c r="M193" i="31"/>
  <c r="N193" i="31"/>
  <c r="J193" i="31"/>
  <c r="K188" i="31"/>
  <c r="L188" i="31"/>
  <c r="M188" i="31"/>
  <c r="N188" i="31"/>
  <c r="J188" i="31"/>
  <c r="K183" i="31"/>
  <c r="L183" i="31"/>
  <c r="M183" i="31"/>
  <c r="N183" i="31"/>
  <c r="J183" i="31"/>
  <c r="P188" i="31" l="1"/>
  <c r="P198" i="31"/>
  <c r="P183" i="31"/>
  <c r="P193" i="31"/>
  <c r="P203" i="31"/>
  <c r="K178" i="31"/>
  <c r="L178" i="31"/>
  <c r="M178" i="31"/>
  <c r="N178" i="31"/>
  <c r="J178" i="31"/>
  <c r="K173" i="31"/>
  <c r="L173" i="31"/>
  <c r="M173" i="31"/>
  <c r="N173" i="31"/>
  <c r="J173" i="31"/>
  <c r="K168" i="31"/>
  <c r="L168" i="31"/>
  <c r="M168" i="31"/>
  <c r="N168" i="31"/>
  <c r="J168" i="31"/>
  <c r="K158" i="31"/>
  <c r="L158" i="31"/>
  <c r="M158" i="31"/>
  <c r="N158" i="31"/>
  <c r="J158" i="31"/>
  <c r="K138" i="31"/>
  <c r="L138" i="31"/>
  <c r="M138" i="31"/>
  <c r="N138" i="31"/>
  <c r="J138" i="31"/>
  <c r="K143" i="31"/>
  <c r="L143" i="31"/>
  <c r="M143" i="31"/>
  <c r="N143" i="31"/>
  <c r="J143" i="31"/>
  <c r="K148" i="31"/>
  <c r="L148" i="31"/>
  <c r="M148" i="31"/>
  <c r="N148" i="31"/>
  <c r="J148" i="31"/>
  <c r="P148" i="31" s="1"/>
  <c r="K153" i="31"/>
  <c r="L153" i="31"/>
  <c r="M153" i="31"/>
  <c r="N153" i="31"/>
  <c r="J153" i="31"/>
  <c r="K133" i="31"/>
  <c r="L133" i="31"/>
  <c r="M133" i="31"/>
  <c r="N133" i="31"/>
  <c r="J133" i="31"/>
  <c r="K128" i="31"/>
  <c r="L128" i="31"/>
  <c r="M128" i="31"/>
  <c r="N128" i="31"/>
  <c r="J128" i="31"/>
  <c r="K123" i="31"/>
  <c r="L123" i="31"/>
  <c r="M123" i="31"/>
  <c r="N123" i="31"/>
  <c r="J123" i="31"/>
  <c r="K118" i="31"/>
  <c r="L118" i="31"/>
  <c r="M118" i="31"/>
  <c r="N118" i="31"/>
  <c r="J118" i="31"/>
  <c r="K113" i="31"/>
  <c r="L113" i="31"/>
  <c r="M113" i="31"/>
  <c r="N113" i="31"/>
  <c r="J113" i="31"/>
  <c r="K108" i="31"/>
  <c r="L108" i="31"/>
  <c r="M108" i="31"/>
  <c r="N108" i="31"/>
  <c r="J108" i="31"/>
  <c r="N103" i="31"/>
  <c r="K103" i="31"/>
  <c r="L103" i="31"/>
  <c r="M103" i="31"/>
  <c r="J103" i="31"/>
  <c r="K98" i="31"/>
  <c r="L98" i="31"/>
  <c r="M98" i="31"/>
  <c r="N98" i="31"/>
  <c r="J98" i="31"/>
  <c r="K93" i="31"/>
  <c r="L93" i="31"/>
  <c r="M93" i="31"/>
  <c r="N93" i="31"/>
  <c r="J93" i="31"/>
  <c r="K88" i="31"/>
  <c r="L88" i="31"/>
  <c r="M88" i="31"/>
  <c r="N88" i="31"/>
  <c r="J88" i="31"/>
  <c r="K83" i="31"/>
  <c r="L83" i="31"/>
  <c r="M83" i="31"/>
  <c r="N83" i="31"/>
  <c r="J83" i="31"/>
  <c r="K78" i="31"/>
  <c r="L78" i="31"/>
  <c r="M78" i="31"/>
  <c r="N78" i="31"/>
  <c r="J78" i="31"/>
  <c r="K73" i="31"/>
  <c r="L73" i="31"/>
  <c r="M73" i="31"/>
  <c r="N73" i="31"/>
  <c r="J73" i="31"/>
  <c r="K68" i="31"/>
  <c r="L68" i="31"/>
  <c r="M68" i="31"/>
  <c r="N68" i="31"/>
  <c r="J68" i="31"/>
  <c r="K63" i="31"/>
  <c r="L63" i="31"/>
  <c r="M63" i="31"/>
  <c r="N63" i="31"/>
  <c r="J63" i="31"/>
  <c r="K58" i="31"/>
  <c r="L58" i="31"/>
  <c r="M58" i="31"/>
  <c r="N58" i="31"/>
  <c r="J58" i="31"/>
  <c r="K53" i="31"/>
  <c r="L53" i="31"/>
  <c r="M53" i="31"/>
  <c r="N53" i="31"/>
  <c r="J53" i="31"/>
  <c r="K48" i="31"/>
  <c r="L48" i="31"/>
  <c r="M48" i="31"/>
  <c r="N48" i="31"/>
  <c r="J48" i="31"/>
  <c r="K43" i="31"/>
  <c r="L43" i="31"/>
  <c r="M43" i="31"/>
  <c r="N43" i="31"/>
  <c r="J43" i="31"/>
  <c r="K38" i="31"/>
  <c r="L38" i="31"/>
  <c r="M38" i="31"/>
  <c r="N38" i="31"/>
  <c r="J38" i="31"/>
  <c r="K28" i="31"/>
  <c r="L28" i="31"/>
  <c r="M28" i="31"/>
  <c r="N28" i="31"/>
  <c r="J28" i="31"/>
  <c r="K23" i="31"/>
  <c r="L23" i="31"/>
  <c r="M23" i="31"/>
  <c r="N23" i="31"/>
  <c r="J23" i="31"/>
  <c r="K18" i="31"/>
  <c r="L18" i="31"/>
  <c r="M18" i="31"/>
  <c r="N18" i="31"/>
  <c r="J18" i="31"/>
  <c r="K13" i="31"/>
  <c r="L13" i="31"/>
  <c r="M13" i="31"/>
  <c r="N13" i="31"/>
  <c r="I148" i="31"/>
  <c r="P43" i="31" l="1"/>
  <c r="P53" i="31"/>
  <c r="P63" i="31"/>
  <c r="P73" i="31"/>
  <c r="P83" i="31"/>
  <c r="P93" i="31"/>
  <c r="P103" i="31"/>
  <c r="P113" i="31"/>
  <c r="P123" i="31"/>
  <c r="P133" i="31"/>
  <c r="P138" i="31"/>
  <c r="P173" i="31"/>
  <c r="P38" i="31"/>
  <c r="P48" i="31"/>
  <c r="P58" i="31"/>
  <c r="P68" i="31"/>
  <c r="P78" i="31"/>
  <c r="P88" i="31"/>
  <c r="P98" i="31"/>
  <c r="P108" i="31"/>
  <c r="P118" i="31"/>
  <c r="P128" i="31"/>
  <c r="P153" i="31"/>
  <c r="P143" i="31"/>
  <c r="P158" i="31"/>
  <c r="P178" i="31"/>
  <c r="P18" i="31"/>
  <c r="P28" i="31"/>
  <c r="P13" i="31"/>
  <c r="P23" i="31"/>
  <c r="R18" i="32"/>
  <c r="S18" i="32"/>
  <c r="T18" i="32"/>
  <c r="Q18" i="32"/>
  <c r="P15" i="32"/>
  <c r="P16" i="32"/>
  <c r="P17" i="32"/>
  <c r="P18" i="32"/>
  <c r="P14" i="32"/>
  <c r="K18" i="32"/>
  <c r="L18" i="32"/>
  <c r="M18" i="32"/>
  <c r="N18" i="32"/>
  <c r="O18" i="32"/>
  <c r="J18" i="32"/>
  <c r="T15" i="32"/>
  <c r="T16" i="32"/>
  <c r="T17" i="32"/>
  <c r="T14" i="32"/>
  <c r="D18" i="32"/>
  <c r="E18" i="32"/>
  <c r="F18" i="32"/>
  <c r="G18" i="32"/>
  <c r="H18" i="32"/>
  <c r="I18" i="32"/>
  <c r="C18" i="32"/>
  <c r="I15" i="32"/>
  <c r="I16" i="32"/>
  <c r="I17" i="32"/>
  <c r="I14" i="32"/>
  <c r="U8" i="31" l="1"/>
  <c r="I24" i="30"/>
  <c r="I23" i="30"/>
  <c r="I22" i="30"/>
  <c r="I21" i="30"/>
  <c r="I20" i="30"/>
  <c r="I19" i="30"/>
  <c r="I18" i="30"/>
  <c r="R7" i="27"/>
  <c r="R8" i="27"/>
  <c r="R4" i="27"/>
  <c r="R5" i="27"/>
  <c r="R6" i="27"/>
  <c r="R3" i="27"/>
  <c r="P268" i="31" l="1"/>
  <c r="U268" i="31"/>
  <c r="Q10" i="30"/>
  <c r="Q24" i="30" s="1"/>
  <c r="Q8" i="30"/>
  <c r="Q22" i="30" s="1"/>
  <c r="Q6" i="30"/>
  <c r="Q20" i="30" s="1"/>
  <c r="Q9" i="30"/>
  <c r="Q23" i="30" s="1"/>
  <c r="Q7" i="30"/>
  <c r="Q21" i="30" s="1"/>
  <c r="Q5" i="30"/>
  <c r="Q19" i="30" s="1"/>
  <c r="Q4" i="30"/>
  <c r="Q18" i="30" s="1"/>
  <c r="I22" i="12"/>
  <c r="I21" i="12"/>
  <c r="I20" i="12"/>
  <c r="I19" i="12"/>
  <c r="I18" i="12"/>
  <c r="I17" i="12"/>
  <c r="I16" i="12"/>
  <c r="I15" i="12"/>
  <c r="I14" i="12"/>
  <c r="I13" i="12"/>
  <c r="I12" i="12"/>
  <c r="I11" i="12"/>
  <c r="I5" i="12"/>
  <c r="I6" i="12"/>
  <c r="I7" i="12"/>
  <c r="I8" i="12"/>
  <c r="I9" i="12"/>
  <c r="I10" i="12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4" i="8"/>
  <c r="P5" i="6" l="1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4" i="6"/>
  <c r="L17" i="5"/>
  <c r="L18" i="5"/>
  <c r="L19" i="5"/>
  <c r="L20" i="5"/>
  <c r="L21" i="5"/>
  <c r="L22" i="5"/>
  <c r="L15" i="5"/>
  <c r="L16" i="5"/>
  <c r="L14" i="5"/>
  <c r="L13" i="5"/>
  <c r="L12" i="5"/>
  <c r="L11" i="5"/>
</calcChain>
</file>

<file path=xl/sharedStrings.xml><?xml version="1.0" encoding="utf-8"?>
<sst xmlns="http://schemas.openxmlformats.org/spreadsheetml/2006/main" count="3945" uniqueCount="756">
  <si>
    <t>รายการ</t>
  </si>
  <si>
    <t>จำนวน</t>
  </si>
  <si>
    <t>โรงเรียนทั้งหมด</t>
  </si>
  <si>
    <t>ห้องเรียน</t>
  </si>
  <si>
    <t>นักเรียน</t>
  </si>
  <si>
    <t>นักเรียนพิการเรียนร่วมเด็กปกติ</t>
  </si>
  <si>
    <t>นักเรียนขาดแคลน</t>
  </si>
  <si>
    <t xml:space="preserve"> - เครื่องแบบ</t>
  </si>
  <si>
    <t xml:space="preserve"> - เครื่องเขียน</t>
  </si>
  <si>
    <t xml:space="preserve"> - แบบเรียน</t>
  </si>
  <si>
    <t xml:space="preserve"> - อาหารกลางวัน</t>
  </si>
  <si>
    <t xml:space="preserve"> - ขาดแคลนเกิน 3 รายการ</t>
  </si>
  <si>
    <t>ข้าราชการครูที่ปฏิบัติงานจริงในสถานศึกษา</t>
  </si>
  <si>
    <t xml:space="preserve"> - ผู้บริหาร</t>
  </si>
  <si>
    <t xml:space="preserve"> - ครูผู้สอน</t>
  </si>
  <si>
    <t>ขนาดโรงเรียน</t>
  </si>
  <si>
    <t>จำนวนนักเรียน</t>
  </si>
  <si>
    <t>จำนวนโรงเรียน</t>
  </si>
  <si>
    <t>ร้อยละ</t>
  </si>
  <si>
    <t>ระดับชั้นที่เปิดสอน</t>
  </si>
  <si>
    <t>ป.1 - ป.4</t>
  </si>
  <si>
    <t>ป.1 - ป.6</t>
  </si>
  <si>
    <t>รวม</t>
  </si>
  <si>
    <t>ป.1 - ม.3</t>
  </si>
  <si>
    <t>ป.1 - ม.6</t>
  </si>
  <si>
    <t>ม.1 - ม.3</t>
  </si>
  <si>
    <t>ม.1 - ม.6</t>
  </si>
  <si>
    <t>ม.4 - ม.6</t>
  </si>
  <si>
    <t>ม.1 - ปวช.</t>
  </si>
  <si>
    <t>รวมทั้งสิ้น</t>
  </si>
  <si>
    <t>ประเภทโรงเรียน</t>
  </si>
  <si>
    <t>ประถม</t>
  </si>
  <si>
    <t>สามัญ</t>
  </si>
  <si>
    <t>พิเศษ</t>
  </si>
  <si>
    <t>ชั้น</t>
  </si>
  <si>
    <t>ชาย</t>
  </si>
  <si>
    <t>หญิง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</si>
  <si>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</si>
  <si>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</si>
  <si>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</si>
  <si>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</si>
  <si>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</si>
  <si>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</si>
  <si>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</si>
  <si>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</si>
  <si>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</si>
  <si>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</si>
  <si>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รวมมัธยมศึกษาตอนต้น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</si>
  <si>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</si>
  <si>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</si>
  <si>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</si>
  <si>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รวมมัธยมศึกษาตอนปลาย</t>
  </si>
  <si>
    <t>ประกาศนียบัตรวิชาชีพชั้นปีที่ 1</t>
  </si>
  <si>
    <t>ประกาศนียบัตรวิชาชีพชั้นปีที่ 2</t>
  </si>
  <si>
    <t>ประกาศนียบัตรวิชาชีพชั้นปีที่ 3</t>
  </si>
  <si>
    <t>รวมประกาศนียบัตรวิชาชีพ</t>
  </si>
  <si>
    <t>ระดับชั้น</t>
  </si>
  <si>
    <t>จำนวนนักเรียนจำแนกตามรายอายุ</t>
  </si>
  <si>
    <t>ประเภท</t>
  </si>
  <si>
    <t>บกพร่องทางการเห็น</t>
  </si>
  <si>
    <t>บกพร่องทางการได้ยิน</t>
  </si>
  <si>
    <t>บกพร่องทางสติปัญญา</t>
  </si>
  <si>
    <t>บกพร่องทางร่างกาย/สุขภาพ</t>
  </si>
  <si>
    <t>มีปัญหาทางการเรียน</t>
  </si>
  <si>
    <t>บกพร่องทางการพูด/ภาษา</t>
  </si>
  <si>
    <t>ออทิสติก</t>
  </si>
  <si>
    <t>มีปัญหาทางพฤติกรรม/อารมณ์</t>
  </si>
  <si>
    <t>พิการซ้อน</t>
  </si>
  <si>
    <t>อื่น ๆ</t>
  </si>
  <si>
    <t>ถูกบังคับให้ขายแรงงาน</t>
  </si>
  <si>
    <t>ที่อยู่ในธุรกิจบริการทางเพศ</t>
  </si>
  <si>
    <t>ถูกทอดทิ้ง</t>
  </si>
  <si>
    <t>เด็กในสถานพินิจและคุ้มครองเด็กและเยาวชน</t>
  </si>
  <si>
    <t>เร่รอน</t>
  </si>
  <si>
    <t>ได้รับผลกระทบจากเอดส์</t>
  </si>
  <si>
    <t>ชนกลุ่มน้อย</t>
  </si>
  <si>
    <t>ถูกทำร้ายทารุณ</t>
  </si>
  <si>
    <t>ยากจน</t>
  </si>
  <si>
    <t>มีปัญหาเกี่ยวกับยาเสพติด</t>
  </si>
  <si>
    <t>กำพร้า</t>
  </si>
  <si>
    <t>ทำงานรับผิดชอบตนเองและครอบครัว</t>
  </si>
  <si>
    <t>รายการขาดแคลน</t>
  </si>
  <si>
    <t>เครื่องแบบ</t>
  </si>
  <si>
    <t>เครื่องเขียน</t>
  </si>
  <si>
    <t>แบบเรียน</t>
  </si>
  <si>
    <t>อาหารกลางวัน</t>
  </si>
  <si>
    <t>&gt;=3รายการ</t>
  </si>
  <si>
    <t>วิธีการเดินทาง</t>
  </si>
  <si>
    <t>เดินเท้า</t>
  </si>
  <si>
    <t>พาหนะเสียค่าโดยสาร</t>
  </si>
  <si>
    <t>พาหนะไม่เสียค่าโดยสาร</t>
  </si>
  <si>
    <t>จักรยานยืมเรียน</t>
  </si>
  <si>
    <t>น้ำหนักต่ำกว่าเกณฑ์</t>
  </si>
  <si>
    <t>ส่วนสูงต่ำกว่าเกณฑ์</t>
  </si>
  <si>
    <t>น้ำหนักและส่วนสูงต่ำกว่าเกณฑ์</t>
  </si>
  <si>
    <t>น้ำหนักสูงกว่าเกณฑ์</t>
  </si>
  <si>
    <t>ปริญญาเอก</t>
  </si>
  <si>
    <t>ปริญญาโท</t>
  </si>
  <si>
    <t>ปริญญาตรี</t>
  </si>
  <si>
    <t>ต่ำกว่าปริญญาตรี</t>
  </si>
  <si>
    <t>จำนวนนักเรียนจำแนกตามศาสนา</t>
  </si>
  <si>
    <t>พุทธ</t>
  </si>
  <si>
    <t>อิสลาม</t>
  </si>
  <si>
    <t>คริสต์</t>
  </si>
  <si>
    <t>ซิกส์</t>
  </si>
  <si>
    <t>พราหมณ์/ฮินดู</t>
  </si>
  <si>
    <t>อื่นๆ</t>
  </si>
  <si>
    <t>ไทย</t>
  </si>
  <si>
    <t>กัมพูชา</t>
  </si>
  <si>
    <t>เกาหลีใต้</t>
  </si>
  <si>
    <t>จีน</t>
  </si>
  <si>
    <t>ญี่ปุ่น</t>
  </si>
  <si>
    <t>เนปาล</t>
  </si>
  <si>
    <t>ปากีสถาน</t>
  </si>
  <si>
    <t>พม่า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</si>
  <si>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</si>
  <si>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</si>
  <si>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</si>
  <si>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</si>
  <si>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</si>
  <si>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</si>
  <si>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</si>
  <si>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อินโดนีเซีย</t>
  </si>
  <si>
    <t>ไม่ปรากฎสัญชาติ</t>
  </si>
  <si>
    <t>ระยะเวลาที่ใช้ในการเรียนจบการศึกษา (ปี)</t>
  </si>
  <si>
    <t>จบการศึกษาร้อยละ</t>
  </si>
  <si>
    <t>3 ปี</t>
  </si>
  <si>
    <t>4 ปี</t>
  </si>
  <si>
    <t>5 ปี</t>
  </si>
  <si>
    <t>มากกว่า 5 ปี</t>
  </si>
  <si>
    <t>จบการศึกษาชั้น</t>
  </si>
  <si>
    <t>จำนวนนักเรียนที่จบการศึกษาแล้วศึกษาต่อ / ประกอบอาชีพและอื่น ๆ</t>
  </si>
  <si>
    <t>ศึกษาต่อ</t>
  </si>
  <si>
    <t>ประกอบอาชีพ</t>
  </si>
  <si>
    <t>บรรพชา</t>
  </si>
  <si>
    <t>ออกกลางคัน ร้อยละ</t>
  </si>
  <si>
    <t>ออกกลางคัน</t>
  </si>
  <si>
    <t xml:space="preserve">               สาเหตุ
                                   ชั้น</t>
  </si>
  <si>
    <t>ฐานะยากจน</t>
  </si>
  <si>
    <t>มีปัญหาครอบครัว</t>
  </si>
  <si>
    <t>สมรสแล้ว</t>
  </si>
  <si>
    <t>มีปัญหาในการปรับตัว</t>
  </si>
  <si>
    <t>ต้องคดี / ถูกจับ</t>
  </si>
  <si>
    <t>เจ็บป่วย / อุบัติเหตุ</t>
  </si>
  <si>
    <t>อพยพตามผู้ปกครอง</t>
  </si>
  <si>
    <t>หาเลี้ยงครอบครัว</t>
  </si>
  <si>
    <t>กรณีอื่น ๆ</t>
  </si>
  <si>
    <t>จังหวัด</t>
  </si>
  <si>
    <t>จำนวนห้องเรียน</t>
  </si>
  <si>
    <t>จำนวนครู</t>
  </si>
  <si>
    <t>ประถมศึกษา</t>
  </si>
  <si>
    <t>มัธยมต้น</t>
  </si>
  <si>
    <t>มัธยมปลาย</t>
  </si>
  <si>
    <t>ประกาศนียบัตรวิชาชีพ</t>
  </si>
  <si>
    <t>ชลบุรี</t>
  </si>
  <si>
    <t>มัธยม</t>
  </si>
  <si>
    <t>ระยอง</t>
  </si>
  <si>
    <t>ที่</t>
  </si>
  <si>
    <t>โรงเรียน</t>
  </si>
  <si>
    <t>เพศ  ห้อง</t>
  </si>
  <si>
    <t>มัธยมศึกษาตอนต้น</t>
  </si>
  <si>
    <t>มัธยมศึกษาตอนปลาย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</si>
  <si>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</si>
  <si>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</si>
  <si>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</si>
  <si>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</si>
  <si>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</si>
  <si>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</si>
  <si>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</si>
  <si>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</si>
  <si>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</si>
  <si>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</si>
  <si>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</si>
  <si>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</si>
  <si>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</si>
  <si>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</si>
  <si>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</si>
  <si>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ชลบุรี (สุขบท)</t>
  </si>
  <si>
    <t>ห้อง</t>
  </si>
  <si>
    <t>ชลราษฎรอำรุง</t>
  </si>
  <si>
    <t>ชลกันยานุกูล</t>
  </si>
  <si>
    <t>ชลกันยานุกูล แสนสุข</t>
  </si>
  <si>
    <t>บ้านสวน(จั่นอนุสรณ์)</t>
  </si>
  <si>
    <t>ชลราษฎรอำรุง 2</t>
  </si>
  <si>
    <t>หนองรีมงคลสุขสวัสดิ์</t>
  </si>
  <si>
    <t>บ้านบึง(อุตสาหกรรมนุเคราะห์)</t>
  </si>
  <si>
    <t>บ้านบึง(มนูญวิทยาคาร)</t>
  </si>
  <si>
    <t>จุฬาภรราชวิทยาลัย ชลบุรี</t>
  </si>
  <si>
    <t>คลองกิ่วยิ่งวิทยา</t>
  </si>
  <si>
    <t>หนองใหญ่ศิริวรวาทวิทยา</t>
  </si>
  <si>
    <t>พานทองสภาชนูปถัมภ์</t>
  </si>
  <si>
    <t>พานทอง</t>
  </si>
  <si>
    <t>พนัสพิทยาคาร</t>
  </si>
  <si>
    <t>ทุ่งเหียงพิทยาคม</t>
  </si>
  <si>
    <t>อุทกวิทยาคม</t>
  </si>
  <si>
    <t>บ่อทองวงษ์จันทร์วิทยา</t>
  </si>
  <si>
    <t>เกาะโพธิ์ถ้วยงามวิทยา</t>
  </si>
  <si>
    <t>เกาะจันทร์พิทยาคาร</t>
  </si>
  <si>
    <t>บางละมุง</t>
  </si>
  <si>
    <t>โพธิสัมพันธ์พิทยาคาร</t>
  </si>
  <si>
    <t>ผินแจ่มวิชาสอน</t>
  </si>
  <si>
    <t>ศรีราชา</t>
  </si>
  <si>
    <t>ทุ่งศุขลาพิทยา(กรุงไทยอนุเคราะห์)</t>
  </si>
  <si>
    <t>บึงศรีราชาพิทยาคม</t>
  </si>
  <si>
    <t>สุรศักดิ์วิทยาคม</t>
  </si>
  <si>
    <t>สวนกุหลาบวิทยาลัย ชลบุรี</t>
  </si>
  <si>
    <t>เกาะสีชัง</t>
  </si>
  <si>
    <t>สัตหีบวิทยาคม</t>
  </si>
  <si>
    <t>สิงห์สมุทร</t>
  </si>
  <si>
    <t>รวมชลบุรี</t>
  </si>
  <si>
    <t>วัดป่าประดู่</t>
  </si>
  <si>
    <t>ระยองวิทยาคม</t>
  </si>
  <si>
    <t>บ้านฉางกาญจนกุลวิทยา</t>
  </si>
  <si>
    <t>เพรักษมาตาวิทยา</t>
  </si>
  <si>
    <t>มาบตาพุดพันพิทยาคาร</t>
  </si>
  <si>
    <t>ระยองวิทยาคม นิคมอุตสาหกรรม</t>
  </si>
  <si>
    <t>ระยองวิทยาคมปากน้ำ</t>
  </si>
  <si>
    <t>เฉลิมพระเกียรติสมเด็จพระศรีนครินทร์  ระยอง</t>
  </si>
  <si>
    <t>บ้านค่าย</t>
  </si>
  <si>
    <t>ปลวกแดงพิทยาคม</t>
  </si>
  <si>
    <t>นิคมวิทยา</t>
  </si>
  <si>
    <t>แกลง(วิทยสถาวร)</t>
  </si>
  <si>
    <t>วังจันทร์วิทยา</t>
  </si>
  <si>
    <t>เขาชะเมาวิทยา</t>
  </si>
  <si>
    <t>ชำนาญสามัคคีวิทยา</t>
  </si>
  <si>
    <t>ชำฆ้อพิทยาคม</t>
  </si>
  <si>
    <t>สุนทรภู่พิทยา</t>
  </si>
  <si>
    <t>ห้วยยางศึกษา</t>
  </si>
  <si>
    <t>มกุฎเมืองราชวิทยาลัย</t>
  </si>
  <si>
    <t>รวมระยอง</t>
  </si>
  <si>
    <t>ม.ต้น</t>
  </si>
  <si>
    <t>ม.ปลาย</t>
  </si>
  <si>
    <t>ปวช.</t>
  </si>
  <si>
    <t>จำนวนนักเรียนพิการเรียนร่วม</t>
  </si>
  <si>
    <t>พิการเรียนร่วม</t>
  </si>
  <si>
    <t>เพศ</t>
  </si>
  <si>
    <t>ช.</t>
  </si>
  <si>
    <t>ญ.</t>
  </si>
  <si>
    <t>ขาดแคลน</t>
  </si>
  <si>
    <t>มัธยมศึกษา</t>
  </si>
  <si>
    <t>ประถม 1</t>
  </si>
  <si>
    <t>ประถม 2</t>
  </si>
  <si>
    <t>ประถม 3</t>
  </si>
  <si>
    <t>ประถม 4</t>
  </si>
  <si>
    <t>ประถม 5</t>
  </si>
  <si>
    <t>ประถม 6</t>
  </si>
  <si>
    <t>มัธยม 1</t>
  </si>
  <si>
    <t>มัธยม 2</t>
  </si>
  <si>
    <t>มัธยม 3</t>
  </si>
  <si>
    <t>มัธยม 4</t>
  </si>
  <si>
    <t>มัธยม 5</t>
  </si>
  <si>
    <t>มัธยม 6</t>
  </si>
  <si>
    <t>เครื่องแบบ ชาย</t>
  </si>
  <si>
    <t>เครื่องแบบ หญิง</t>
  </si>
  <si>
    <t>หนังสือแบบเรียน</t>
  </si>
  <si>
    <t>ขาด &gt; 3 รายการ</t>
  </si>
  <si>
    <t>รวมจังหวัดชลบุรี</t>
  </si>
  <si>
    <t>รวมจังหวัดระยอง</t>
  </si>
  <si>
    <t>จังหวัดชลบุรี</t>
  </si>
  <si>
    <t>จังหวัดระยอง</t>
  </si>
  <si>
    <t>เสียค่าโดยสาร</t>
  </si>
  <si>
    <t>ไม่เสียค่าโดยสาร</t>
  </si>
  <si>
    <t>รหัส</t>
  </si>
  <si>
    <t>จุฬาภรณราชวิทยาลัย ชลบุรี</t>
  </si>
  <si>
    <t>เฉลิมพระเกียรติสมเด็จพระศรีนครินทร์ ระยอง</t>
  </si>
  <si>
    <t>จำนวนนักเรียนที่จบชั้นประถมศึกษาปีที่ 6 ภายในระยะเวลา</t>
  </si>
  <si>
    <t>จำนวนนักเรียนที่จบชั้นมัธยมศึกษาปีที่ 3 ภายในระยะเวลา</t>
  </si>
  <si>
    <t>% จบ ม.3</t>
  </si>
  <si>
    <t>&gt;=5 ปี</t>
  </si>
  <si>
    <t>รวมออกกลางคัน</t>
  </si>
  <si>
    <t>อายุนอกเกณฑ์</t>
  </si>
  <si>
    <t>ส่วนสูงสูงกว่าเกณฑ์</t>
  </si>
  <si>
    <t>น้ำหนักและส่วนสูงสูงกว่าเกณฑ์</t>
  </si>
  <si>
    <t>น้ำหนักอยู่ในเกณฑ์</t>
  </si>
  <si>
    <t>ส่วนสูงอยู่ในเกณฑ์</t>
  </si>
  <si>
    <t>น้ำหนักและส่วนสูงอยู่ในเกณฑ์</t>
  </si>
  <si>
    <t>นักเรียนทั้งหมด</t>
  </si>
  <si>
    <t>ข้อมูลผิดปกติ</t>
  </si>
  <si>
    <t>อ่างศิลาพิทยาคม</t>
  </si>
  <si>
    <t>ชื่อโรงเรียน / หน่วยงาน</t>
  </si>
  <si>
    <t>ผอ.รร.</t>
  </si>
  <si>
    <t>รอง ผอ.รร.</t>
  </si>
  <si>
    <t>ข้าราชการครู</t>
  </si>
  <si>
    <t>ลูกจ้างประจำ</t>
  </si>
  <si>
    <t>พนักงานราชการ</t>
  </si>
  <si>
    <t>ลูกจ้างชั่วคราว</t>
  </si>
  <si>
    <t>รวมทั้งหมด</t>
  </si>
  <si>
    <t>โรงเรียนหนองรีมงคลสุขสวัสดิ์</t>
  </si>
  <si>
    <t>แกลง"วิทยสถาวร"</t>
  </si>
  <si>
    <t>โรงเรียน / หน่วยงาน</t>
  </si>
  <si>
    <t>ชำนาญการ</t>
  </si>
  <si>
    <t>ชำนาญการพิเศษ</t>
  </si>
  <si>
    <t>เชี่ยวชาญ</t>
  </si>
  <si>
    <t>เชี่ยวชาญพิเศษ</t>
  </si>
  <si>
    <t>ป.บัณฑิต</t>
  </si>
  <si>
    <t>20 ปีขึ้นไป</t>
  </si>
  <si>
    <t>รวมมัธยมศึกษาตอนปลายและเทียบเท่า</t>
  </si>
  <si>
    <t>ตารางที่ 5 จำนวนนักเรียน ห้องเรียน จำแนกเพศ รายชั้น ปีการศึกษา 2558</t>
  </si>
  <si>
    <t>ตารางที่ 19  จำนวนนักเรียนและห้องเรียน แยกชั้น เพศ รายโรงเรียน ปีการศึกษา 2558</t>
  </si>
  <si>
    <t>ตารางที่ 30 จำนวนนักเรียนในเขตบริการโรงเรียนที่อยู่ห่างไกล จากโรงเรียนเกิน 3 กม. จำแนกตามวิธีการเดินทาง รายจังหวัด ปีการศึกษา 2558</t>
  </si>
  <si>
    <t>ตารางที่ 28 จำนวนนักเรียนที่ขาดแคลนเครื่องแบบนักเรียน เครื่องเขียน แบบเรียนและอาหารกลางวัน จำแนกตามชั้นเรียน ปีการศึกษา 2558</t>
  </si>
  <si>
    <t>นักเรียนด้อยโอกาส</t>
  </si>
  <si>
    <t xml:space="preserve"> -</t>
  </si>
  <si>
    <t xml:space="preserve"> -นักเรียนจบชั้น ป.6 ปีการศึกษา 2557</t>
  </si>
  <si>
    <t xml:space="preserve"> -นักเรียนจบชั้น ม. 3 ปีการศึกษา 2557</t>
  </si>
  <si>
    <t xml:space="preserve"> -นักเรียนจบชั้น ม. 6 ปีการศึกษา 2557</t>
  </si>
  <si>
    <t>นักเรียนจบการศึกษาแต่ละระดับชั้นเรียน</t>
  </si>
  <si>
    <t>ตารางที่ 2 จำนวนโรงเรียนจำแนกตามขนาดจำนวนนักเรียน ปีการศึกษา 2558</t>
  </si>
  <si>
    <t xml:space="preserve">ขนาดเล็ก </t>
  </si>
  <si>
    <t>ขนาดกลาง</t>
  </si>
  <si>
    <t>ขนาดใหญ่</t>
  </si>
  <si>
    <t>ขนาดใหญ่พิเศษ</t>
  </si>
  <si>
    <t>1-499  คน</t>
  </si>
  <si>
    <t xml:space="preserve">  จังหวัดชลบุรี</t>
  </si>
  <si>
    <t xml:space="preserve">  จังหวัดระยอง</t>
  </si>
  <si>
    <t>500-1,499  คน</t>
  </si>
  <si>
    <t>1,500-2,499 คน</t>
  </si>
  <si>
    <t>2,500 คนขึ้นไป</t>
  </si>
  <si>
    <t>อาชีวศึกษา</t>
  </si>
  <si>
    <t xml:space="preserve">   ตารางที่ 1 ข้อมูลพื้นฐานทางการศึกษา ปีการศึกษา 2558</t>
  </si>
  <si>
    <t>ตารางที่  4  จำนวนโรงเรียนจำแนกตามประเภท ปีการศึกษา 2558</t>
  </si>
  <si>
    <t>ตารางที่ 3 จำนวนโรงเรียนจำแนกตามชั้นที่เปิดสอน ปีการศึกษา 2558</t>
  </si>
  <si>
    <t xml:space="preserve">   ตาราง 6   จำนวนนักเรียนจำแนกตามรายอายุ ปีการศึกษา 2558</t>
  </si>
  <si>
    <t xml:space="preserve">   ตารางที่ 7  จำนวนนักเรียนพิการเรียนร่วม จำแนกตามประเภทความพิการ รายชั้น ปีการศึกษา 2558</t>
  </si>
  <si>
    <t xml:space="preserve">    ตารางที่ 8  จำนวนนักเรียนด้อยโอกาส จำแนกตามประเภทความด้อยโอกาส ปีการศึกษา 2558</t>
  </si>
  <si>
    <t xml:space="preserve">    ตารางที่ 9  จำนวนนักเรียนขาดแคลนเครื่องแบบนักเรียน เครื่องเขียน แบบเรียน และอาหารกลางวัน จำแนกรายชั้น ปีการศึกษา 2558</t>
  </si>
  <si>
    <t xml:space="preserve">   ตารางที่ 10   จำนวนนักเรียนในเขตบริการที่อยู่ห่างจากโรงเรียนเกิน 3 กม. จำแนกตามวิธีการเดินทาง ปีการศึกษา 2558</t>
  </si>
  <si>
    <t xml:space="preserve">  </t>
  </si>
  <si>
    <t>ตารางที่ 11  จำนวนนักเรียนที่มีน้ำหนักส่วนสูง ต่ำกว่าหรือสูงกว่าเกณฑ์มาตรฐาน ปีการศึกษา 2558</t>
  </si>
  <si>
    <t xml:space="preserve">  ชั้น
     </t>
  </si>
  <si>
    <t>รวม ม.ต้น</t>
  </si>
  <si>
    <t>รวมประถม</t>
  </si>
  <si>
    <t>ตารางที่ 12  จำนวนนักเรียนจำแนกตามศาสนา ปีการศึกษา 2558</t>
  </si>
  <si>
    <t>รวมต่างขาติ</t>
  </si>
  <si>
    <t>ซาอุดิอะราเบีย</t>
  </si>
  <si>
    <t xml:space="preserve">จังหวัดชลบุรี  </t>
  </si>
  <si>
    <t>สำนักงานเขตพื้นที่การศึกษามัธยมศึกษา เขต 18</t>
  </si>
  <si>
    <t xml:space="preserve">    ตารางที่ 13_1  จำนวนนักเรียนจำแนกตามสัญชาติ  ปีการศึกษา 2558</t>
  </si>
  <si>
    <t xml:space="preserve">    ตารางที่ 13_2  จำนวนนักเรียนจำแนกตามสัญชาติ  ปีการศึกษา 2558</t>
  </si>
  <si>
    <t xml:space="preserve">    ตารางที่ 13  จำนวนนักเรียนจำแนกตามสัญชาติ  ปีการศึกษา 2558</t>
  </si>
  <si>
    <t>ตารางที่ 15  จำนวนนักเรียนที่จบการศึกษาชั้น ม.3 และ ม.6 ที่ศึกษาต่อ / ประกอบอาชีพ ปีการศึกษา 2557</t>
  </si>
  <si>
    <t>จำนวนนักเรียนสิ้นปีการศึกษา</t>
  </si>
  <si>
    <t>จำนวนนักเรียนที่จบการศึกษา</t>
  </si>
  <si>
    <t>ตารางที่  16  จำนวนและร้อยละของนักเรียนออกกลางคัน รายชั้น ปีการศึกษา 2557</t>
  </si>
  <si>
    <t>ต้นปีการศึกษา 2557</t>
  </si>
  <si>
    <t>นักเรียนจบการศึกษา</t>
  </si>
  <si>
    <t>ร้อยละออกกลางคัน</t>
  </si>
  <si>
    <t>ร้อยละของนักเรียนออกกลางคัน ปีการศึกษา 2557</t>
  </si>
  <si>
    <t>อัตราการออกกลางคัน (ร้อยละ)</t>
  </si>
  <si>
    <t>ตารางที่ 17  จำนวนนักเรียนออกกลางคัน จำแนกตามสาเหตุ รายชั้น ปีการศึกษา 2557</t>
  </si>
  <si>
    <t>สพม.เขต 18</t>
  </si>
  <si>
    <t xml:space="preserve">   ตารางที่ 20  จำนวนนักเรียน แยกตามชั้น ประเภทโรงเรียน รายจังหวัด ปีการศึกษา 2558</t>
  </si>
  <si>
    <t xml:space="preserve">  ตารางที่ 21 จำนวนโรงเรียน จำแนกขนาดตามจำนวนนักเรียน รายจังหวัด ปีการศึกษา 2558</t>
  </si>
  <si>
    <t>คิดเป็นร้อยละ</t>
  </si>
  <si>
    <t>อัตราส่วนการของนักเรียน จำแนกรายจังหวัด ระดับการศึกษา</t>
  </si>
  <si>
    <t>จ.ระยอง</t>
  </si>
  <si>
    <t>จ.ชลบุรี</t>
  </si>
  <si>
    <t>ขนาดเล็ก</t>
  </si>
  <si>
    <t>(500-1,499 คน)</t>
  </si>
  <si>
    <t>(1,500-2,499 คน)</t>
  </si>
  <si>
    <t>(2,500 คนขื้นไป</t>
  </si>
  <si>
    <t>(1-499 คน)</t>
  </si>
  <si>
    <t>รวมทุถขนาด</t>
  </si>
  <si>
    <t xml:space="preserve"> แสนสุข</t>
  </si>
  <si>
    <t>ตารางที่ 23 สรุปจำนวนโรงเรียนและนักเรียนพิการเรียนร่วม รายจังหวัด ปีการศึกษา 2558</t>
  </si>
  <si>
    <t>ตารางที่ 24  จำนวนนักเรียนพิการเรียนร่วม แยกรายโรงเรียน ปีการศึกษา 2558</t>
  </si>
  <si>
    <t>ตารางที่ 22  จำนวนนักเรียนพิการเรียนร่วม รายจังหวัด  จำแนกตามประเภทและระดับชั้น ปีการศึกษา 2558</t>
  </si>
  <si>
    <t>ทั้งหมด</t>
  </si>
  <si>
    <t>คิดเป็นร้อยละของนร.ปกติ</t>
  </si>
  <si>
    <t>แผนภูมิ  แสดงอัตรานักเรียนพิการ จำแนกตามประเภท</t>
  </si>
  <si>
    <t>อัตราการพิการ</t>
  </si>
  <si>
    <t>แผนภูมิ  แสดงอัตรานักเรียนพิการเมื่อเทียบแต่ละระดับชั้นเรี่ยน</t>
  </si>
  <si>
    <t>ตารางที่ 18 สรุปจำนวนโรงเรียน ห้องเรียน นักเรียน และครู ปีการศึกษา 2558</t>
  </si>
  <si>
    <t xml:space="preserve">อัตรานักเรียนต่อห้อง </t>
  </si>
  <si>
    <t>อัตราครูต่อนักเรียน</t>
  </si>
  <si>
    <t xml:space="preserve"> 38:1</t>
  </si>
  <si>
    <t xml:space="preserve"> 1:24</t>
  </si>
  <si>
    <t>อัตราส่วน</t>
  </si>
  <si>
    <t>สพ่ม.เขต 18</t>
  </si>
  <si>
    <t>หมายเหตุ  นักเรียนด้อยโอกาส ร้อยละ 42.17  ของนักเรียนทั้งหมด (76,844 คน)</t>
  </si>
  <si>
    <t xml:space="preserve">นักเรียนปกติ </t>
  </si>
  <si>
    <t xml:space="preserve">   ร้อยละนักเรียนด้อยโอกาสแต่ละประเภทของนักเรียนด้อยโอกาสทั้งหมด</t>
  </si>
  <si>
    <t>ตารางที่ 26  จำนวนนักเรียนด้อยโอกาส จำแนกตามประเภท เพศ รายโรงเรียน ปีการศึกษา 2558</t>
  </si>
  <si>
    <t>ตารางที่ 25  จำนวนนักเรียนด้อยโอกาส จำแนกตามประเภท เพศ รายจังหวัด ปีการศึกษา 2558</t>
  </si>
  <si>
    <t>ลำดับ</t>
  </si>
  <si>
    <t>อัตรา</t>
  </si>
  <si>
    <t>ตารางที่ 29  จำนวนนักเรียนในเขตบริการโรงเรียนที่อยู่ห่างไกล จากโรงเรียนเกิน 3 กม. จำแนกตามวิธีการเดินทาง รายโรงเรียน ปีการศึกษา 2558</t>
  </si>
  <si>
    <t>ระยองวิทยาคมนิคมอุตสาหกรรม</t>
  </si>
  <si>
    <t>นักเรียนในเขตบริการโรงเรียนที่อยู่ห่างไกล จากโรงเรียนเกิน 3 กม. จำแนกตามวิธีการเดินทาง</t>
  </si>
  <si>
    <t>นร.ทั้งหมดที่อยู่ห่างไกลเกิน 3 กม.</t>
  </si>
  <si>
    <t>ตารางที่ 31  จำนวนข้าราชการครูแยกตามตำแหน่งที่ปฏิบัติงานจริงในโรงเรียน จำแนกตามเพศปีการศึกษา 2558</t>
  </si>
  <si>
    <t>ตารางที่ 32  จำนวนตำแหน่งข้าราชการครูสายงานการสอนและสายบริหารการศึกษาที่ปฏิบัติงานจริงในโรงเรียน จำแนกตามวิทยฐานะ เพศ และคุณวุฒิทางการศึกษา ปีการศึกษา 2558</t>
  </si>
  <si>
    <t>ครูผู้ช่วย/ครู/ไม่มีวิทยฐานะทางวิชาชีพครู</t>
  </si>
  <si>
    <t>% จบ ป.6</t>
  </si>
  <si>
    <t>จำนวนนักเรียนที่จบชั้นประถมศึกษาปีที่ 3 ภายในระยะเวลา</t>
  </si>
  <si>
    <t xml:space="preserve">                จังหวัดระยอง ไม่มีนักเรียนระดับประถมศึกษา </t>
  </si>
  <si>
    <t xml:space="preserve"> นร.สิ้นปี    กศ. 2557</t>
  </si>
  <si>
    <t>นร.สิ้นปี  กศ. 2557</t>
  </si>
  <si>
    <t>ตารางที่ 33  จำนวนนักเรียนที่จบชั้นประถมศึกษาปีที่ 3  ในปีการศึกษา 2557  จำแนกตามระยะเวลาที่ใช้ในการเรียน</t>
  </si>
  <si>
    <t>ตารางที่ 34   จำนวนนักเรียนที่จบชั้นประถมศึกษาปีที่ 6 ในปีการศึกษา 2557  จำแนกตามระยะเวลาที่ใช้ในการเรียน</t>
  </si>
  <si>
    <t>นร.สิ้นปี กศ. 2557</t>
  </si>
  <si>
    <t>หมายเหตุ</t>
  </si>
  <si>
    <t>ผลต่าง +/-</t>
  </si>
  <si>
    <t>พบข้อผิดพลาด นร.จบ35  แต่นร.สิ้นปี 123 คน ประสานกับเจ้าหน้าที่แล้วเจ้าหน้าที่แจ้งว่า เป็นนักเรียนที่ ตกค้างในปีก่อนๆ  ซี่งมีข้อสังเกตุว่า เหตุใดจึงมีนร.สิ้นปี จำนวน 123 คน และจบเพียีง 35 คน</t>
  </si>
  <si>
    <t>หมายเหตุ  ข้อมูล ณ วันที่ 30 เมษายน  2558</t>
  </si>
  <si>
    <t>ผลต่าง +/- (คน)</t>
  </si>
  <si>
    <t>นร.สิ้นปีกศ.2557 (ข้อมูล ณ 30 เม.ย.2558)</t>
  </si>
  <si>
    <t>ร้อยละ  นร.จบ ม.3</t>
  </si>
  <si>
    <t>% จบ ป.3</t>
  </si>
  <si>
    <t>หมายเหตุ   ชั้นประถมศึกษาปีที่ 3,6  คิดตามระยะเวลาเรียนเป็นช่วงชั้น(ป.1-3,ป.4-ป.6)</t>
  </si>
  <si>
    <t>ตารางที่ 35   จำนวนนักเรียนที่จบชั้นมัธยมศึกษาปีที่ 3  ในปีการศึกษา 2557   จำแนกตามระยะเวลาที่ใช้ในการเรียน</t>
  </si>
  <si>
    <t>ร้อยละ    นร.จบ ม.3</t>
  </si>
  <si>
    <t>นร.สิ้นปีกศ. 2557 (ข้อมูล ณ 30 เม.ย. 2558)</t>
  </si>
  <si>
    <t>ร้อยละ    นร.จบ ม.6</t>
  </si>
  <si>
    <t xml:space="preserve">แสนสุข (ชลกันยานุกูล 2) </t>
  </si>
  <si>
    <t>อ่างศิลา (ชลราษฎรอำรุง 2)</t>
  </si>
  <si>
    <t>จังหวัดระอยง</t>
  </si>
  <si>
    <t>ปีการศึกษา</t>
  </si>
  <si>
    <t>รวมระดับประถมศึกษา</t>
  </si>
  <si>
    <t>รวมระดับมัธยมศีกษาต้น</t>
  </si>
  <si>
    <t>รวมระดับมัธยมศึกษาตอนปลาย</t>
  </si>
  <si>
    <t>ปวช. 1</t>
  </si>
  <si>
    <t>ปวช. 2</t>
  </si>
  <si>
    <t>ปวช. 3</t>
  </si>
  <si>
    <t>รวม ปวช.</t>
  </si>
  <si>
    <t xml:space="preserve">    ตารางที่เปรียบเทียบข้อมูล จำนวนนักเรียน 5  ปี ตั้งแต่ปีการศึกษา 2554 - 2558</t>
  </si>
  <si>
    <t xml:space="preserve">    สำนักงานเขตพื้นที่การศึกษามัธยมศึกษา เขต 18</t>
  </si>
  <si>
    <t>ที่ปรึกษา</t>
  </si>
  <si>
    <t xml:space="preserve">นายสมศักดิ์  ทองเนียน </t>
  </si>
  <si>
    <t>ผู้อำนวยการสำนักงานเขตพื้นที่การศึกษามัธยมศึกษา เขต 18</t>
  </si>
  <si>
    <t xml:space="preserve">นางสมพร  ฤทธาภรณ์ </t>
  </si>
  <si>
    <t>รองผู้อำนวยการสำนักงานเขตพื้นที่การศึกษามัธยมศึกษา เขต 18</t>
  </si>
  <si>
    <t>นางสาวหทัยทัต  สีจ้าน</t>
  </si>
  <si>
    <t xml:space="preserve">นักศึกษาฝึกงาน  มหาวิทยาลัยบูรพา </t>
  </si>
  <si>
    <t>นายสิริคุปต์  จันทร์แจ้ง</t>
  </si>
  <si>
    <t>นายสุรชาติ  มานิตย์</t>
  </si>
  <si>
    <t>นางสาวอธิษฐ์กานต์  ลภะวงศ์</t>
  </si>
  <si>
    <t>นักวิเคราะห์นโยบายและแผน ชำนาญการ</t>
  </si>
  <si>
    <t>นางสาวภาริณี  วัฒนะภาราดา</t>
  </si>
  <si>
    <t>นางพรเพ็ญ  สันติกันต์</t>
  </si>
  <si>
    <t>นางสาวมนทิรา  วุฒิสาร</t>
  </si>
  <si>
    <t>นักวิเคราะห์นโยบายและแผน ชำนาญการพิเศษ</t>
  </si>
  <si>
    <t>นางสาวธนัญญา  รัตนจำนงค์</t>
  </si>
  <si>
    <t>พนักงานพิมพ์ดีด</t>
  </si>
  <si>
    <t>ลำดับที่</t>
  </si>
  <si>
    <t>รายชื่อผู้บริหาร</t>
  </si>
  <si>
    <t>โทรศัพท์มือถือ</t>
  </si>
  <si>
    <t>ตำบล</t>
  </si>
  <si>
    <t>อำเภอ</t>
  </si>
  <si>
    <t>รหัสไปรษณีย์</t>
  </si>
  <si>
    <t>โทรศัพท์</t>
  </si>
  <si>
    <t>โทรสาร</t>
  </si>
  <si>
    <t>ระดับการศึกษา</t>
  </si>
  <si>
    <t>สหวิทยาเขต</t>
  </si>
  <si>
    <t>ครู/บุคคลากรทางการศึกษา</t>
  </si>
  <si>
    <t>ชลบุรี “สุขบท”</t>
  </si>
  <si>
    <t>นายจำโนทย์ ปล้องอุดม</t>
  </si>
  <si>
    <t>08-1949-0932</t>
  </si>
  <si>
    <t>บางทราย</t>
  </si>
  <si>
    <t>เมือง</t>
  </si>
  <si>
    <t>038-282294</t>
  </si>
  <si>
    <t>ม.ต้น -ม.ปลาย</t>
  </si>
  <si>
    <t>สหวิทยาเขตชลบุรี 1</t>
  </si>
  <si>
    <t>นายอุทัย สิงห์โตทอง</t>
  </si>
  <si>
    <t>08-0099-1919</t>
  </si>
  <si>
    <t>บ้านสวน</t>
  </si>
  <si>
    <t xml:space="preserve">038-282078 </t>
  </si>
  <si>
    <t>038-286079</t>
  </si>
  <si>
    <t>นางกมนพรรธน์ ทิพยไกรศรโชติ</t>
  </si>
  <si>
    <t>08-9895-9542</t>
  </si>
  <si>
    <t>บางปลาสร้อย</t>
  </si>
  <si>
    <t>038-282559</t>
  </si>
  <si>
    <t>038-277122</t>
  </si>
  <si>
    <t>แสนสุข</t>
  </si>
  <si>
    <t>นายประพณณ์ศักดิ์ ออมทรัพย์</t>
  </si>
  <si>
    <t>08-2257-0126</t>
  </si>
  <si>
    <t>038-381669</t>
  </si>
  <si>
    <t>038-382550</t>
  </si>
  <si>
    <t>นายวัชระ บุบผามาศ</t>
  </si>
  <si>
    <t>08-6604-9012</t>
  </si>
  <si>
    <t>038-273174</t>
  </si>
  <si>
    <t>038-285505</t>
  </si>
  <si>
    <t>นายเรืองเดช สาระปารัง</t>
  </si>
  <si>
    <t>08-9939-4101</t>
  </si>
  <si>
    <t>อ่างศิลา</t>
  </si>
  <si>
    <t>038-397054</t>
  </si>
  <si>
    <t>038-397507</t>
  </si>
  <si>
    <t>นางสาวสุขเกษม ทักษิณสัมพันธ์</t>
  </si>
  <si>
    <t>08-9223-1049</t>
  </si>
  <si>
    <t>หนองรี</t>
  </si>
  <si>
    <t>038-476065</t>
  </si>
  <si>
    <t>038-476165</t>
  </si>
  <si>
    <t>สหวิทยาเขตชลบุรี1</t>
  </si>
  <si>
    <t>บ้านบึง “อุตสาหกรรมนุเคราะห์”</t>
  </si>
  <si>
    <t>นายสำเริง หมอนวัน</t>
  </si>
  <si>
    <t>08-1849-9739</t>
  </si>
  <si>
    <t>บ้านบึง</t>
  </si>
  <si>
    <t>038-444479</t>
  </si>
  <si>
    <t>038-444480</t>
  </si>
  <si>
    <t>บ้านบึง “มนูญวิทยาคาร”</t>
  </si>
  <si>
    <t>นายวันชัย ทันสมัย</t>
  </si>
  <si>
    <t>08-6317-0221</t>
  </si>
  <si>
    <t>หนองอิรุณ</t>
  </si>
  <si>
    <t>038-291190</t>
  </si>
  <si>
    <t>038-291189</t>
  </si>
  <si>
    <t>นายวิทยา อรุณแสงฉาน</t>
  </si>
  <si>
    <t>08-1782-8479</t>
  </si>
  <si>
    <t>หนองชาก</t>
  </si>
  <si>
    <t>038-485149</t>
  </si>
  <si>
    <t>นายสมคิด กลับดี</t>
  </si>
  <si>
    <t>08-9602-5723</t>
  </si>
  <si>
    <t>คลองกิ่ว</t>
  </si>
  <si>
    <t>038-201393</t>
  </si>
  <si>
    <t>038-201729</t>
  </si>
  <si>
    <t>นายณรงค์ กิตติวงศ์ตระกูล</t>
  </si>
  <si>
    <t>08-9099-2779</t>
  </si>
  <si>
    <t>หนองใหญ่</t>
  </si>
  <si>
    <t>038-219193</t>
  </si>
  <si>
    <t>038-219669</t>
  </si>
  <si>
    <t>นายบุญลักษณ์ ศัพท์พันธุ์</t>
  </si>
  <si>
    <t>08-5287-3399</t>
  </si>
  <si>
    <t>038-451120</t>
  </si>
  <si>
    <t>038-452305</t>
  </si>
  <si>
    <t>สหวิทยาเขตชลบุรี 2</t>
  </si>
  <si>
    <t>นายราเชนทร์ มีทรัพย์</t>
  </si>
  <si>
    <t>08-1813-0396</t>
  </si>
  <si>
    <t>หนองตำลึง</t>
  </si>
  <si>
    <t>038-206000</t>
  </si>
  <si>
    <t>038-206007</t>
  </si>
  <si>
    <t>นายมนูญ เชื้อชาติ</t>
  </si>
  <si>
    <t>08-1663-4960</t>
  </si>
  <si>
    <t>กุฎโง้ง</t>
  </si>
  <si>
    <t>พนัสนิคม</t>
  </si>
  <si>
    <t>038-461201</t>
  </si>
  <si>
    <t>นายเอกบรรจง บุญผ่อง</t>
  </si>
  <si>
    <t>09-4498-9083</t>
  </si>
  <si>
    <t>หมอนนาง</t>
  </si>
  <si>
    <t>038-466110</t>
  </si>
  <si>
    <t>038-466133</t>
  </si>
  <si>
    <t>นายสมนึก คฤคราช</t>
  </si>
  <si>
    <t>08-9541-4381</t>
  </si>
  <si>
    <t>วัดโปสถ์</t>
  </si>
  <si>
    <t>038-473251</t>
  </si>
  <si>
    <t>038-461651</t>
  </si>
  <si>
    <t>นายอดุลย์ สุขเจริญ</t>
  </si>
  <si>
    <t>08-1843-1430</t>
  </si>
  <si>
    <t>วัดสุวรรณ</t>
  </si>
  <si>
    <t>บ่อทอง</t>
  </si>
  <si>
    <t>038-211446</t>
  </si>
  <si>
    <t>038-211447</t>
  </si>
  <si>
    <t>ม.ต้น -ม.ปลาย ปวช.</t>
  </si>
  <si>
    <t>นายสุพัฒน์ จิรัสคามิน</t>
  </si>
  <si>
    <t>ท่าบุญมี</t>
  </si>
  <si>
    <t>038-209278</t>
  </si>
  <si>
    <t>นางสาวยุพยง วุ้นวงษ์</t>
  </si>
  <si>
    <t>08-1864-2052</t>
  </si>
  <si>
    <t>เกาะจันทร์</t>
  </si>
  <si>
    <t>038-209602</t>
  </si>
  <si>
    <t>นายนพดล เหลืองอ่อน</t>
  </si>
  <si>
    <t>08-3019-3131</t>
  </si>
  <si>
    <t>นาเกลือ</t>
  </si>
  <si>
    <t>038-221620</t>
  </si>
  <si>
    <t>038-221377</t>
  </si>
  <si>
    <t>สหวิทยาเขต ชลบุรี 3</t>
  </si>
  <si>
    <t>นายวิษณุ ผสมทรัพย์</t>
  </si>
  <si>
    <t>08-1996-0828</t>
  </si>
  <si>
    <t>038-225211</t>
  </si>
  <si>
    <t>038-225545</t>
  </si>
  <si>
    <t>นายประทม พุทสอน</t>
  </si>
  <si>
    <t>08-7495-1532</t>
  </si>
  <si>
    <t>ห้วยใหญ่</t>
  </si>
  <si>
    <t>038-239239</t>
  </si>
  <si>
    <t>นางสาวเฉิดเฉลา แก้วประเคน</t>
  </si>
  <si>
    <t>08-1652-7930</t>
  </si>
  <si>
    <t>038-311098</t>
  </si>
  <si>
    <t>038-326748</t>
  </si>
  <si>
    <t>ทุ่งศุขลาพิทยา "กรุงไทยอนุเคราะห์"</t>
  </si>
  <si>
    <t>ว่าที่ร้อยเอก อาจินต์ จรูญผล</t>
  </si>
  <si>
    <t>08-1450-5764</t>
  </si>
  <si>
    <t>ทุ่งสุขลา</t>
  </si>
  <si>
    <t>038-354345</t>
  </si>
  <si>
    <t>038-354344</t>
  </si>
  <si>
    <t>นายธีระ หมื่นศรี</t>
  </si>
  <si>
    <t>08-1861-8704</t>
  </si>
  <si>
    <t>บึง</t>
  </si>
  <si>
    <t>038-482167</t>
  </si>
  <si>
    <t>นายคงเดช โชติจำลอง</t>
  </si>
  <si>
    <t>08-1590-2884</t>
  </si>
  <si>
    <t>สุรศักดิ์</t>
  </si>
  <si>
    <t>038-338053</t>
  </si>
  <si>
    <t>นายโกศล ดาราพิสุทธิ์</t>
  </si>
  <si>
    <t>08-1982-4392</t>
  </si>
  <si>
    <t>บ่อวิน</t>
  </si>
  <si>
    <t>038-345781</t>
  </si>
  <si>
    <t>038-345779</t>
  </si>
  <si>
    <t>นายสยาม มากอุส่าห์</t>
  </si>
  <si>
    <t>-</t>
  </si>
  <si>
    <t>ท่าเทววงษ์</t>
  </si>
  <si>
    <t>038-216213</t>
  </si>
  <si>
    <t>038-216545</t>
  </si>
  <si>
    <t>ประถม-ม.ปลาย</t>
  </si>
  <si>
    <t>นายสมศักดิ์ ด้วงเจริญ</t>
  </si>
  <si>
    <t>08-1551-0326</t>
  </si>
  <si>
    <t>นาจอมเทียน</t>
  </si>
  <si>
    <t>สัตหีบ</t>
  </si>
  <si>
    <t>038-237299</t>
  </si>
  <si>
    <t>038-237875</t>
  </si>
  <si>
    <t>นายประสิทธิ์ เหลืองทอง</t>
  </si>
  <si>
    <t>08-1723-3724</t>
  </si>
  <si>
    <t>038-437095</t>
  </si>
  <si>
    <t>038-437059</t>
  </si>
  <si>
    <t>นายทวีสิทธิ์ อิศรเดช</t>
  </si>
  <si>
    <t>08-1687-3098</t>
  </si>
  <si>
    <t>ท่าประดู่</t>
  </si>
  <si>
    <t>038-611320</t>
  </si>
  <si>
    <t>038-614282</t>
  </si>
  <si>
    <t>สหวิทยาเขตระยอง 1</t>
  </si>
  <si>
    <t>นายวิโรจน์ บำรุง</t>
  </si>
  <si>
    <t>08-1762-0637</t>
  </si>
  <si>
    <t>038-611010</t>
  </si>
  <si>
    <t>038-614332</t>
  </si>
  <si>
    <t>นายเฉลียว จงธรรมสุขยิ่ง</t>
  </si>
  <si>
    <t>08-1762-4108</t>
  </si>
  <si>
    <t>บ้านฉาง</t>
  </si>
  <si>
    <t>038-602333</t>
  </si>
  <si>
    <t>038-882716</t>
  </si>
  <si>
    <t>นางสาวรุ่งทิพย์ พรหมศิริ</t>
  </si>
  <si>
    <t>08-9938-7176</t>
  </si>
  <si>
    <t>เพ</t>
  </si>
  <si>
    <t>038-651971</t>
  </si>
  <si>
    <t>038-653156</t>
  </si>
  <si>
    <t>นายบุญส่ง สมุทรเสน</t>
  </si>
  <si>
    <t>08-1761-3457</t>
  </si>
  <si>
    <t>เนินพระ</t>
  </si>
  <si>
    <t>038-694195</t>
  </si>
  <si>
    <t>นายธวัชชัย สุวรรณนาคะ</t>
  </si>
  <si>
    <t>08-1482-4279</t>
  </si>
  <si>
    <t>ห้วยโป่ง</t>
  </si>
  <si>
    <t>038-684637</t>
  </si>
  <si>
    <t>นายจามร วาจาสิทธิ์</t>
  </si>
  <si>
    <t>08-1687-4511</t>
  </si>
  <si>
    <t>ปากน้ำ</t>
  </si>
  <si>
    <t>038-940381</t>
  </si>
  <si>
    <t>038-940382</t>
  </si>
  <si>
    <t>เฉลิมพระเกียรติสมเด็จพระศรีนครินทร์</t>
  </si>
  <si>
    <t>นางสาวสุมาลี จันทร์ใหม่</t>
  </si>
  <si>
    <t>08-1449-7142</t>
  </si>
  <si>
    <t>นาตาขวัญ</t>
  </si>
  <si>
    <t>038-618331</t>
  </si>
  <si>
    <t>นางสาวสุริสา บุญโชติหิรัญ</t>
  </si>
  <si>
    <t>08-6322-3443</t>
  </si>
  <si>
    <t>หนองละลอก</t>
  </si>
  <si>
    <t>038-641404</t>
  </si>
  <si>
    <t>038-642064</t>
  </si>
  <si>
    <t>นายบำรุง ชูประเสริฐ</t>
  </si>
  <si>
    <t>08-9603-5197</t>
  </si>
  <si>
    <t>ปลวกแดง</t>
  </si>
  <si>
    <t>038-659504</t>
  </si>
  <si>
    <t>038-659198</t>
  </si>
  <si>
    <t>นายพรศักดิ์ ทิพย์วงษ์ทอง</t>
  </si>
  <si>
    <t>08-1377-2936</t>
  </si>
  <si>
    <t>นิคมพัฒนา</t>
  </si>
  <si>
    <t>038-636110</t>
  </si>
  <si>
    <t>แกลง "วิทยสถาวร"</t>
  </si>
  <si>
    <t>นายธีระวัธน์ สิงหบุตร</t>
  </si>
  <si>
    <t>08-1862-6156</t>
  </si>
  <si>
    <t>ทางเกวียน</t>
  </si>
  <si>
    <t>แกลง</t>
  </si>
  <si>
    <t>038-671160</t>
  </si>
  <si>
    <t>038-672579</t>
  </si>
  <si>
    <t>สหวิทยาเขตระยอง 2</t>
  </si>
  <si>
    <t>นายสุกิจ โพธิ์ศิริกุล</t>
  </si>
  <si>
    <t>08-1934-9354</t>
  </si>
  <si>
    <t>ชุมแสง</t>
  </si>
  <si>
    <t>วังจันทร์</t>
  </si>
  <si>
    <t>038-666188</t>
  </si>
  <si>
    <t>038-666247</t>
  </si>
  <si>
    <t>นายภิรมย์ ลี้กุล</t>
  </si>
  <si>
    <t>08-6151-1698</t>
  </si>
  <si>
    <t>ห้วยทับมอญ</t>
  </si>
  <si>
    <t>เขาชะเมา</t>
  </si>
  <si>
    <t>038-969229</t>
  </si>
  <si>
    <t>038-969230</t>
  </si>
  <si>
    <t>สหวิทยาเขตระยอง2</t>
  </si>
  <si>
    <t>นายอัมพร อิสสรารักษ์</t>
  </si>
  <si>
    <t>08-9936-0784</t>
  </si>
  <si>
    <t>คลองปูน</t>
  </si>
  <si>
    <t>038-669383</t>
  </si>
  <si>
    <t>038-669637</t>
  </si>
  <si>
    <t>นายวิชัย ยิ่งประเสริฐ</t>
  </si>
  <si>
    <t>ชำฆ้อ</t>
  </si>
  <si>
    <t>038-615224</t>
  </si>
  <si>
    <t>038-615227</t>
  </si>
  <si>
    <t>นายปรีชา มีบุญ</t>
  </si>
  <si>
    <t>08-7142-3521</t>
  </si>
  <si>
    <t>กร่ำ</t>
  </si>
  <si>
    <t>038-657658</t>
  </si>
  <si>
    <t>นายพิภพ นามสนิท</t>
  </si>
  <si>
    <t>08-1864-9105</t>
  </si>
  <si>
    <t>ห้วยยาง</t>
  </si>
  <si>
    <t>038-632500</t>
  </si>
  <si>
    <t>มกุฏเมืองราชวิทยาลัย</t>
  </si>
  <si>
    <t>นายรณภพ ตรึกหากิจ</t>
  </si>
  <si>
    <t>08-1861-7913</t>
  </si>
  <si>
    <t>บ้านนา</t>
  </si>
  <si>
    <t>038-671112</t>
  </si>
  <si>
    <t>ข้อมูลพื้นฐานสถานศึกษาในสังกัด สำนักงานเขตพื้นที่การศึกษามัธยมศึกษา เขต 18</t>
  </si>
  <si>
    <t>ห้องเรียน : นร.</t>
  </si>
  <si>
    <t xml:space="preserve"> 1:30</t>
  </si>
  <si>
    <t xml:space="preserve"> 1:25</t>
  </si>
  <si>
    <t xml:space="preserve"> 1:26</t>
  </si>
  <si>
    <t xml:space="preserve"> 1:22</t>
  </si>
  <si>
    <t xml:space="preserve"> 1:41</t>
  </si>
  <si>
    <t xml:space="preserve"> 1:43</t>
  </si>
  <si>
    <t xml:space="preserve"> 1:44</t>
  </si>
  <si>
    <t xml:space="preserve"> 1:40</t>
  </si>
  <si>
    <t xml:space="preserve"> 1:23</t>
  </si>
  <si>
    <t xml:space="preserve"> 1:19</t>
  </si>
  <si>
    <t xml:space="preserve"> 1:20</t>
  </si>
  <si>
    <t xml:space="preserve"> 1:42</t>
  </si>
  <si>
    <t xml:space="preserve"> 1:27</t>
  </si>
  <si>
    <t xml:space="preserve"> 1:32</t>
  </si>
  <si>
    <t xml:space="preserve"> 1:39</t>
  </si>
  <si>
    <t xml:space="preserve"> 1:38</t>
  </si>
  <si>
    <t xml:space="preserve"> 1:46</t>
  </si>
  <si>
    <t xml:space="preserve"> 1:35</t>
  </si>
  <si>
    <t xml:space="preserve"> 1:31</t>
  </si>
  <si>
    <t xml:space="preserve"> 1:21</t>
  </si>
  <si>
    <t xml:space="preserve"> 1:37</t>
  </si>
  <si>
    <t xml:space="preserve"> 1:33</t>
  </si>
  <si>
    <t xml:space="preserve"> 1:36</t>
  </si>
  <si>
    <t xml:space="preserve"> 1:29</t>
  </si>
  <si>
    <t xml:space="preserve"> ตารางที่  37  จำนวนนักเรียนออกกลางคันรายโรงเรียน จำแนกตามสาเหตุ  ปีการศึกษา 2557</t>
  </si>
  <si>
    <t>ตารางที่ 27  จำนวนนักเรียนที่ขาดแคลนเครื่องแบบนักเรียน เครื่องเขียน แบบเรียนและอาหารกลางวัน จำแนกตามชั้นเรียน ปีการศึกษา 2558</t>
  </si>
  <si>
    <t>วิเคราะห์ข้อมูล/จัดทำรูปเล่ม</t>
  </si>
  <si>
    <t>คณะทำงาน</t>
  </si>
  <si>
    <t xml:space="preserve">                                                      </t>
  </si>
  <si>
    <t xml:space="preserve">                        </t>
  </si>
  <si>
    <t xml:space="preserve">      </t>
  </si>
  <si>
    <t xml:space="preserve">                                                                            </t>
  </si>
  <si>
    <t>จำนวนนักเรียนที่จบชั้นมัธยมศึกษาปีที่ 6 และเทียบเท่า ภายในระยะเวลา</t>
  </si>
  <si>
    <t xml:space="preserve">หมายเหตุ  จำนวนนักเรียนเทียบเท่า = จบชั้นมัธยมศึกษาปีที่ 6 + ชั้นปวช.3 </t>
  </si>
  <si>
    <t>ตารางที่  36  จำนวนนักเรียนที่จบชั้นมัธยมศึกษาปีที่ 6  และเทียบเท่า ปีการศึกษา 2557  จำแนกตามระยะเวลาที่ใช้ในการเรียน</t>
  </si>
  <si>
    <t>หมายเหตุ  ข้อมูล ณ วันที่ 30 เมษายน  2557</t>
  </si>
  <si>
    <t xml:space="preserve">     หมายเหตุ  ข้อมูล ณ วันที่ 30 เมษายน พ.ศ. 2558</t>
  </si>
  <si>
    <t>ภาคผนวก</t>
  </si>
  <si>
    <t xml:space="preserve">สถิติข้อมูลสารสนเทศ ทางการศึกษา </t>
  </si>
  <si>
    <t>เปรียบเทียบข้อมูลจำนวนนักเรียน 5 ปีการศึกษา</t>
  </si>
  <si>
    <t>ร</t>
  </si>
  <si>
    <t>ตารางที่ 14 จำนวนนักเรียนที่เรียนจบการศึกษา ชั้น ป.3  , ป6 , ม.3  และ ม.6 จำแนกตามระยะเวลาที่ใช้ในการเรียน ปีการศึกษา 2557</t>
  </si>
  <si>
    <t>นักเรียนสิ้นปีการศึกษา</t>
  </si>
  <si>
    <t>อายุ</t>
  </si>
  <si>
    <t>นร.</t>
  </si>
  <si>
    <t xml:space="preserve"> หน่วยงาน</t>
  </si>
  <si>
    <t>รองผอ.รร.</t>
  </si>
  <si>
    <t>ครู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</si>
</sst>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.00_-;\-* #,##0.00_-;_-* \-??_-;_-@_-"/>
    <numFmt numFmtId="188" formatCode="_-* #,##0_-;\-* #,##0_-;_-* \-??_-;_-@_-"/>
    <numFmt numFmtId="189" formatCode="_-* #,##0_-;\-* #,##0_-;_-* &quot;-&quot;??_-;_-@_-"/>
    <numFmt numFmtId="190" formatCode="_-* #,##0.000_-;\-* #,##0.000_-;_-* &quot;-&quot;??_-;_-@_-"/>
  </numFmts>
  <fonts count="44" x14ac:knownFonts="1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  <charset val="222"/>
    </font>
    <font>
      <sz val="8"/>
      <name val="Arial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rgb="FF000000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3"/>
      <color theme="1"/>
      <name val="TH SarabunPSK"/>
      <family val="2"/>
    </font>
    <font>
      <b/>
      <sz val="14"/>
      <color rgb="FF00B050"/>
      <name val="TH SarabunPSK"/>
      <family val="2"/>
    </font>
    <font>
      <sz val="14"/>
      <color rgb="FF00B050"/>
      <name val="TH SarabunPSK"/>
      <family val="2"/>
    </font>
    <font>
      <sz val="14"/>
      <color indexed="8"/>
      <name val="Wingdings"/>
      <charset val="2"/>
    </font>
    <font>
      <sz val="36"/>
      <color indexed="8"/>
      <name val="Tahoma"/>
      <family val="2"/>
      <charset val="222"/>
    </font>
    <font>
      <sz val="72"/>
      <color indexed="8"/>
      <name val="Tahoma"/>
      <family val="2"/>
      <charset val="22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8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tted">
        <color indexed="63"/>
      </bottom>
      <diagonal/>
    </border>
    <border>
      <left style="thin">
        <color indexed="63"/>
      </left>
      <right/>
      <top style="dotted">
        <color indexed="63"/>
      </top>
      <bottom style="dotted">
        <color indexed="63"/>
      </bottom>
      <diagonal/>
    </border>
    <border>
      <left style="thin">
        <color indexed="63"/>
      </left>
      <right/>
      <top style="dotted">
        <color indexed="63"/>
      </top>
      <bottom/>
      <diagonal/>
    </border>
    <border>
      <left style="thin">
        <color indexed="63"/>
      </left>
      <right/>
      <top/>
      <bottom style="dotted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dotted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tted">
        <color indexed="63"/>
      </bottom>
      <diagonal/>
    </border>
    <border>
      <left style="thin">
        <color indexed="63"/>
      </left>
      <right style="thin">
        <color indexed="64"/>
      </right>
      <top/>
      <bottom style="dotted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4"/>
      </bottom>
      <diagonal/>
    </border>
    <border>
      <left style="thin">
        <color indexed="63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tted">
        <color indexed="63"/>
      </bottom>
      <diagonal/>
    </border>
    <border>
      <left style="thin">
        <color indexed="64"/>
      </left>
      <right style="thin">
        <color indexed="63"/>
      </right>
      <top style="dotted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dotted">
        <color indexed="63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 style="dotted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hair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dotted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tted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dotted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dotted">
        <color indexed="63"/>
      </bottom>
      <diagonal/>
    </border>
    <border>
      <left/>
      <right style="thin">
        <color indexed="63"/>
      </right>
      <top style="dotted">
        <color indexed="63"/>
      </top>
      <bottom style="dotted">
        <color indexed="63"/>
      </bottom>
      <diagonal/>
    </border>
    <border>
      <left/>
      <right style="thin">
        <color indexed="63"/>
      </right>
      <top style="dotted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hair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hair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hair">
        <color indexed="6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thin">
        <color indexed="64"/>
      </bottom>
      <diagonal/>
    </border>
    <border>
      <left/>
      <right style="thin">
        <color indexed="63"/>
      </right>
      <top/>
      <bottom style="dotted">
        <color indexed="63"/>
      </bottom>
      <diagonal/>
    </border>
    <border>
      <left/>
      <right style="thin">
        <color indexed="63"/>
      </right>
      <top style="dotted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 style="thin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3"/>
      </left>
      <right style="thin">
        <color indexed="64"/>
      </right>
      <top style="hair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indexed="64"/>
      </top>
      <bottom/>
      <diagonal/>
    </border>
  </borders>
  <cellStyleXfs count="75">
    <xf numFmtId="0" fontId="0" fillId="0" borderId="0"/>
    <xf numFmtId="187" fontId="6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5" applyNumberFormat="0" applyFill="0" applyAlignment="0" applyProtection="0"/>
    <xf numFmtId="0" fontId="10" fillId="0" borderId="36" applyNumberFormat="0" applyFill="0" applyAlignment="0" applyProtection="0"/>
    <xf numFmtId="0" fontId="11" fillId="0" borderId="3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38" applyNumberFormat="0" applyAlignment="0" applyProtection="0"/>
    <xf numFmtId="0" fontId="16" fillId="6" borderId="39" applyNumberFormat="0" applyAlignment="0" applyProtection="0"/>
    <xf numFmtId="0" fontId="17" fillId="6" borderId="38" applyNumberFormat="0" applyAlignment="0" applyProtection="0"/>
    <xf numFmtId="0" fontId="18" fillId="0" borderId="40" applyNumberFormat="0" applyFill="0" applyAlignment="0" applyProtection="0"/>
    <xf numFmtId="0" fontId="19" fillId="7" borderId="4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3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42" applyNumberFormat="0" applyFont="0" applyAlignment="0" applyProtection="0"/>
    <xf numFmtId="0" fontId="2" fillId="0" borderId="0"/>
    <xf numFmtId="187" fontId="6" fillId="0" borderId="0" applyFill="0" applyBorder="0" applyAlignment="0" applyProtection="0"/>
    <xf numFmtId="43" fontId="2" fillId="0" borderId="0" applyFont="0" applyFill="0" applyBorder="0" applyAlignment="0" applyProtection="0"/>
    <xf numFmtId="0" fontId="2" fillId="8" borderId="42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4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6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25" fillId="0" borderId="15" xfId="0" applyFont="1" applyBorder="1"/>
    <xf numFmtId="0" fontId="24" fillId="0" borderId="0" xfId="0" applyFont="1" applyFill="1"/>
    <xf numFmtId="0" fontId="25" fillId="0" borderId="0" xfId="0" applyFont="1"/>
    <xf numFmtId="0" fontId="25" fillId="0" borderId="0" xfId="0" applyNumberFormat="1" applyFo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15" xfId="43" applyNumberFormat="1" applyFont="1" applyBorder="1" applyAlignment="1">
      <alignment horizontal="right" vertical="center"/>
    </xf>
    <xf numFmtId="0" fontId="27" fillId="0" borderId="47" xfId="43" applyNumberFormat="1" applyFont="1" applyBorder="1" applyAlignment="1">
      <alignment horizontal="right" vertical="center"/>
    </xf>
    <xf numFmtId="188" fontId="25" fillId="0" borderId="47" xfId="1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88" fontId="25" fillId="0" borderId="6" xfId="1" applyNumberFormat="1" applyFont="1" applyFill="1" applyBorder="1" applyAlignment="1" applyProtection="1">
      <alignment horizontal="left" vertical="center"/>
    </xf>
    <xf numFmtId="188" fontId="25" fillId="0" borderId="0" xfId="1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left" vertical="center"/>
    </xf>
    <xf numFmtId="188" fontId="25" fillId="0" borderId="3" xfId="1" applyNumberFormat="1" applyFont="1" applyFill="1" applyBorder="1" applyAlignment="1" applyProtection="1">
      <alignment horizontal="left" vertical="center"/>
    </xf>
    <xf numFmtId="0" fontId="25" fillId="0" borderId="5" xfId="0" applyFont="1" applyBorder="1" applyAlignment="1">
      <alignment horizontal="left" vertical="center"/>
    </xf>
    <xf numFmtId="188" fontId="25" fillId="0" borderId="5" xfId="1" applyNumberFormat="1" applyFont="1" applyFill="1" applyBorder="1" applyAlignment="1" applyProtection="1">
      <alignment horizontal="left" vertical="center"/>
    </xf>
    <xf numFmtId="0" fontId="25" fillId="0" borderId="2" xfId="0" applyFont="1" applyBorder="1" applyAlignment="1">
      <alignment horizontal="left" vertical="center"/>
    </xf>
    <xf numFmtId="188" fontId="25" fillId="0" borderId="2" xfId="1" applyNumberFormat="1" applyFont="1" applyFill="1" applyBorder="1" applyAlignment="1" applyProtection="1">
      <alignment horizontal="left" vertical="center"/>
    </xf>
    <xf numFmtId="188" fontId="25" fillId="0" borderId="7" xfId="1" applyNumberFormat="1" applyFont="1" applyFill="1" applyBorder="1" applyAlignment="1" applyProtection="1">
      <alignment horizontal="left" vertical="center"/>
    </xf>
    <xf numFmtId="188" fontId="25" fillId="0" borderId="8" xfId="1" applyNumberFormat="1" applyFont="1" applyFill="1" applyBorder="1" applyAlignment="1" applyProtection="1">
      <alignment horizontal="left" vertical="center"/>
    </xf>
    <xf numFmtId="188" fontId="25" fillId="0" borderId="9" xfId="1" applyNumberFormat="1" applyFont="1" applyFill="1" applyBorder="1" applyAlignment="1" applyProtection="1">
      <alignment horizontal="left" vertical="center"/>
    </xf>
    <xf numFmtId="0" fontId="25" fillId="0" borderId="15" xfId="0" applyFont="1" applyFill="1" applyBorder="1"/>
    <xf numFmtId="0" fontId="25" fillId="0" borderId="15" xfId="1" applyNumberFormat="1" applyFont="1" applyFill="1" applyBorder="1" applyAlignment="1" applyProtection="1">
      <alignment horizontal="right"/>
    </xf>
    <xf numFmtId="0" fontId="25" fillId="0" borderId="15" xfId="1" applyNumberFormat="1" applyFont="1" applyFill="1" applyBorder="1" applyAlignment="1" applyProtection="1"/>
    <xf numFmtId="0" fontId="27" fillId="0" borderId="15" xfId="42" applyNumberFormat="1" applyFont="1" applyFill="1" applyBorder="1" applyAlignment="1">
      <alignment horizontal="right" vertical="center"/>
    </xf>
    <xf numFmtId="0" fontId="25" fillId="34" borderId="15" xfId="0" applyFont="1" applyFill="1" applyBorder="1"/>
    <xf numFmtId="0" fontId="27" fillId="34" borderId="15" xfId="42" applyNumberFormat="1" applyFont="1" applyFill="1" applyBorder="1" applyAlignment="1">
      <alignment horizontal="right" vertical="center"/>
    </xf>
    <xf numFmtId="0" fontId="25" fillId="34" borderId="15" xfId="1" applyNumberFormat="1" applyFont="1" applyFill="1" applyBorder="1" applyAlignment="1" applyProtection="1"/>
    <xf numFmtId="0" fontId="25" fillId="33" borderId="15" xfId="0" applyFont="1" applyFill="1" applyBorder="1"/>
    <xf numFmtId="0" fontId="27" fillId="33" borderId="15" xfId="42" applyNumberFormat="1" applyFont="1" applyFill="1" applyBorder="1" applyAlignment="1">
      <alignment horizontal="right" vertical="center"/>
    </xf>
    <xf numFmtId="0" fontId="25" fillId="33" borderId="15" xfId="1" applyNumberFormat="1" applyFont="1" applyFill="1" applyBorder="1" applyAlignment="1" applyProtection="1"/>
    <xf numFmtId="0" fontId="5" fillId="0" borderId="0" xfId="0" applyNumberFormat="1" applyFont="1" applyFill="1"/>
    <xf numFmtId="0" fontId="25" fillId="0" borderId="0" xfId="0" applyFont="1" applyFill="1"/>
    <xf numFmtId="0" fontId="26" fillId="0" borderId="0" xfId="0" applyFont="1" applyFill="1" applyAlignment="1">
      <alignment wrapText="1"/>
    </xf>
    <xf numFmtId="0" fontId="27" fillId="0" borderId="15" xfId="43" applyNumberFormat="1" applyFont="1" applyFill="1" applyBorder="1" applyAlignment="1"/>
    <xf numFmtId="188" fontId="25" fillId="0" borderId="15" xfId="1" applyNumberFormat="1" applyFont="1" applyFill="1" applyBorder="1" applyAlignment="1"/>
    <xf numFmtId="0" fontId="25" fillId="0" borderId="15" xfId="0" applyNumberFormat="1" applyFont="1" applyFill="1" applyBorder="1"/>
    <xf numFmtId="188" fontId="25" fillId="0" borderId="15" xfId="1" applyNumberFormat="1" applyFont="1" applyFill="1" applyBorder="1"/>
    <xf numFmtId="0" fontId="27" fillId="34" borderId="15" xfId="43" applyNumberFormat="1" applyFont="1" applyFill="1" applyBorder="1" applyAlignment="1"/>
    <xf numFmtId="188" fontId="25" fillId="34" borderId="15" xfId="1" applyNumberFormat="1" applyFont="1" applyFill="1" applyBorder="1" applyAlignment="1"/>
    <xf numFmtId="0" fontId="25" fillId="34" borderId="15" xfId="0" applyNumberFormat="1" applyFont="1" applyFill="1" applyBorder="1"/>
    <xf numFmtId="188" fontId="25" fillId="34" borderId="15" xfId="1" applyNumberFormat="1" applyFont="1" applyFill="1" applyBorder="1"/>
    <xf numFmtId="0" fontId="27" fillId="33" borderId="15" xfId="43" applyNumberFormat="1" applyFont="1" applyFill="1" applyBorder="1" applyAlignment="1"/>
    <xf numFmtId="188" fontId="25" fillId="33" borderId="15" xfId="1" applyNumberFormat="1" applyFont="1" applyFill="1" applyBorder="1" applyAlignment="1"/>
    <xf numFmtId="188" fontId="25" fillId="33" borderId="15" xfId="1" applyNumberFormat="1" applyFont="1" applyFill="1" applyBorder="1"/>
    <xf numFmtId="188" fontId="25" fillId="0" borderId="0" xfId="1" applyNumberFormat="1" applyFont="1" applyFill="1"/>
    <xf numFmtId="0" fontId="27" fillId="0" borderId="72" xfId="0" applyFont="1" applyFill="1" applyBorder="1"/>
    <xf numFmtId="0" fontId="27" fillId="0" borderId="73" xfId="0" applyFont="1" applyFill="1" applyBorder="1"/>
    <xf numFmtId="0" fontId="27" fillId="0" borderId="47" xfId="0" applyFont="1" applyFill="1" applyBorder="1"/>
    <xf numFmtId="0" fontId="27" fillId="0" borderId="47" xfId="0" applyFont="1" applyBorder="1"/>
    <xf numFmtId="0" fontId="27" fillId="0" borderId="72" xfId="0" applyFont="1" applyBorder="1"/>
    <xf numFmtId="0" fontId="27" fillId="0" borderId="73" xfId="0" applyFont="1" applyBorder="1"/>
    <xf numFmtId="188" fontId="25" fillId="0" borderId="52" xfId="46" applyNumberFormat="1" applyFont="1" applyFill="1" applyBorder="1" applyAlignment="1" applyProtection="1">
      <alignment horizontal="right" vertical="center"/>
    </xf>
    <xf numFmtId="188" fontId="25" fillId="0" borderId="53" xfId="46" applyNumberFormat="1" applyFont="1" applyFill="1" applyBorder="1" applyAlignment="1" applyProtection="1">
      <alignment horizontal="right" vertical="center"/>
    </xf>
    <xf numFmtId="188" fontId="25" fillId="0" borderId="55" xfId="46" applyNumberFormat="1" applyFont="1" applyFill="1" applyBorder="1" applyAlignment="1" applyProtection="1">
      <alignment horizontal="right" vertical="center"/>
    </xf>
    <xf numFmtId="188" fontId="25" fillId="0" borderId="2" xfId="46" applyNumberFormat="1" applyFont="1" applyFill="1" applyBorder="1" applyAlignment="1" applyProtection="1">
      <alignment horizontal="right" vertical="center"/>
    </xf>
    <xf numFmtId="188" fontId="25" fillId="0" borderId="3" xfId="46" applyNumberFormat="1" applyFont="1" applyFill="1" applyBorder="1" applyAlignment="1" applyProtection="1">
      <alignment horizontal="right" vertical="center"/>
    </xf>
    <xf numFmtId="188" fontId="25" fillId="0" borderId="4" xfId="46" applyNumberFormat="1" applyFont="1" applyFill="1" applyBorder="1" applyAlignment="1" applyProtection="1">
      <alignment horizontal="right" vertical="center"/>
    </xf>
    <xf numFmtId="0" fontId="25" fillId="34" borderId="1" xfId="0" applyFont="1" applyFill="1" applyBorder="1" applyAlignment="1">
      <alignment horizontal="left" vertical="center"/>
    </xf>
    <xf numFmtId="188" fontId="25" fillId="34" borderId="1" xfId="1" applyNumberFormat="1" applyFont="1" applyFill="1" applyBorder="1" applyAlignment="1" applyProtection="1">
      <alignment horizontal="left" vertical="center"/>
    </xf>
    <xf numFmtId="188" fontId="25" fillId="33" borderId="10" xfId="1" applyNumberFormat="1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center" vertical="center"/>
    </xf>
    <xf numFmtId="0" fontId="27" fillId="34" borderId="47" xfId="43" applyNumberFormat="1" applyFont="1" applyFill="1" applyBorder="1" applyAlignment="1">
      <alignment horizontal="right" vertical="center"/>
    </xf>
    <xf numFmtId="188" fontId="25" fillId="34" borderId="47" xfId="1" applyNumberFormat="1" applyFont="1" applyFill="1" applyBorder="1" applyAlignment="1">
      <alignment horizontal="right" vertical="center"/>
    </xf>
    <xf numFmtId="0" fontId="27" fillId="34" borderId="28" xfId="43" applyNumberFormat="1" applyFont="1" applyFill="1" applyBorder="1" applyAlignment="1">
      <alignment horizontal="right" vertical="center"/>
    </xf>
    <xf numFmtId="0" fontId="27" fillId="33" borderId="47" xfId="43" applyNumberFormat="1" applyFont="1" applyFill="1" applyBorder="1" applyAlignment="1">
      <alignment horizontal="right" vertical="center"/>
    </xf>
    <xf numFmtId="189" fontId="30" fillId="0" borderId="0" xfId="43" applyNumberFormat="1" applyFont="1" applyFill="1" applyBorder="1" applyAlignment="1"/>
    <xf numFmtId="0" fontId="24" fillId="0" borderId="0" xfId="0" applyFont="1" applyFill="1" applyBorder="1"/>
    <xf numFmtId="0" fontId="25" fillId="0" borderId="0" xfId="0" applyFont="1" applyFill="1" applyAlignment="1">
      <alignment wrapText="1"/>
    </xf>
    <xf numFmtId="0" fontId="25" fillId="0" borderId="22" xfId="0" applyFont="1" applyFill="1" applyBorder="1"/>
    <xf numFmtId="188" fontId="25" fillId="0" borderId="2" xfId="1" applyNumberFormat="1" applyFont="1" applyFill="1" applyBorder="1" applyAlignment="1" applyProtection="1">
      <alignment horizontal="center"/>
    </xf>
    <xf numFmtId="188" fontId="25" fillId="0" borderId="2" xfId="1" applyNumberFormat="1" applyFont="1" applyFill="1" applyBorder="1" applyAlignment="1" applyProtection="1"/>
    <xf numFmtId="0" fontId="25" fillId="0" borderId="17" xfId="0" applyFont="1" applyFill="1" applyBorder="1"/>
    <xf numFmtId="188" fontId="25" fillId="0" borderId="3" xfId="1" applyNumberFormat="1" applyFont="1" applyFill="1" applyBorder="1" applyAlignment="1" applyProtection="1">
      <alignment horizontal="center"/>
    </xf>
    <xf numFmtId="188" fontId="25" fillId="0" borderId="3" xfId="1" applyNumberFormat="1" applyFont="1" applyFill="1" applyBorder="1" applyAlignment="1" applyProtection="1"/>
    <xf numFmtId="0" fontId="25" fillId="0" borderId="18" xfId="0" applyFont="1" applyFill="1" applyBorder="1"/>
    <xf numFmtId="188" fontId="25" fillId="0" borderId="5" xfId="1" applyNumberFormat="1" applyFont="1" applyFill="1" applyBorder="1" applyAlignment="1" applyProtection="1">
      <alignment horizontal="center"/>
    </xf>
    <xf numFmtId="188" fontId="25" fillId="0" borderId="5" xfId="1" applyNumberFormat="1" applyFont="1" applyFill="1" applyBorder="1" applyAlignment="1" applyProtection="1"/>
    <xf numFmtId="188" fontId="25" fillId="0" borderId="6" xfId="1" applyNumberFormat="1" applyFont="1" applyFill="1" applyBorder="1" applyAlignment="1" applyProtection="1">
      <alignment horizontal="center"/>
    </xf>
    <xf numFmtId="188" fontId="25" fillId="0" borderId="6" xfId="1" applyNumberFormat="1" applyFont="1" applyFill="1" applyBorder="1" applyAlignment="1" applyProtection="1"/>
    <xf numFmtId="0" fontId="25" fillId="34" borderId="14" xfId="0" applyFont="1" applyFill="1" applyBorder="1"/>
    <xf numFmtId="188" fontId="25" fillId="34" borderId="15" xfId="1" applyNumberFormat="1" applyFont="1" applyFill="1" applyBorder="1" applyAlignment="1" applyProtection="1"/>
    <xf numFmtId="0" fontId="25" fillId="0" borderId="19" xfId="0" applyFont="1" applyFill="1" applyBorder="1"/>
    <xf numFmtId="188" fontId="25" fillId="0" borderId="21" xfId="1" applyNumberFormat="1" applyFont="1" applyFill="1" applyBorder="1" applyAlignment="1" applyProtection="1"/>
    <xf numFmtId="188" fontId="25" fillId="0" borderId="63" xfId="1" applyNumberFormat="1" applyFont="1" applyFill="1" applyBorder="1" applyAlignment="1" applyProtection="1"/>
    <xf numFmtId="188" fontId="25" fillId="0" borderId="53" xfId="1" applyNumberFormat="1" applyFont="1" applyFill="1" applyBorder="1" applyAlignment="1" applyProtection="1"/>
    <xf numFmtId="188" fontId="25" fillId="0" borderId="62" xfId="1" applyNumberFormat="1" applyFont="1" applyFill="1" applyBorder="1" applyAlignment="1" applyProtection="1"/>
    <xf numFmtId="188" fontId="25" fillId="34" borderId="15" xfId="1" applyNumberFormat="1" applyFont="1" applyFill="1" applyBorder="1" applyAlignment="1" applyProtection="1">
      <alignment horizontal="center"/>
    </xf>
    <xf numFmtId="0" fontId="27" fillId="34" borderId="15" xfId="0" applyFont="1" applyFill="1" applyBorder="1"/>
    <xf numFmtId="0" fontId="27" fillId="34" borderId="15" xfId="0" applyFont="1" applyFill="1" applyBorder="1" applyAlignment="1">
      <alignment vertical="center"/>
    </xf>
    <xf numFmtId="0" fontId="27" fillId="0" borderId="74" xfId="0" applyFont="1" applyBorder="1"/>
    <xf numFmtId="0" fontId="27" fillId="0" borderId="75" xfId="0" applyFont="1" applyBorder="1"/>
    <xf numFmtId="0" fontId="25" fillId="0" borderId="2" xfId="0" applyFont="1" applyBorder="1" applyAlignment="1">
      <alignment horizontal="center" vertical="center"/>
    </xf>
    <xf numFmtId="188" fontId="25" fillId="0" borderId="52" xfId="1" applyNumberFormat="1" applyFont="1" applyFill="1" applyBorder="1" applyAlignment="1" applyProtection="1"/>
    <xf numFmtId="0" fontId="25" fillId="0" borderId="5" xfId="0" applyFont="1" applyBorder="1" applyAlignment="1">
      <alignment horizontal="center" vertical="center"/>
    </xf>
    <xf numFmtId="188" fontId="25" fillId="0" borderId="55" xfId="1" applyNumberFormat="1" applyFont="1" applyFill="1" applyBorder="1" applyAlignment="1" applyProtection="1"/>
    <xf numFmtId="188" fontId="25" fillId="0" borderId="0" xfId="1" applyNumberFormat="1" applyFont="1" applyFill="1" applyBorder="1" applyAlignment="1" applyProtection="1"/>
    <xf numFmtId="188" fontId="25" fillId="0" borderId="2" xfId="1" applyNumberFormat="1" applyFont="1" applyFill="1" applyBorder="1" applyAlignment="1" applyProtection="1">
      <alignment horizontal="center" vertical="center"/>
    </xf>
    <xf numFmtId="188" fontId="25" fillId="0" borderId="3" xfId="1" applyNumberFormat="1" applyFont="1" applyFill="1" applyBorder="1" applyAlignment="1" applyProtection="1">
      <alignment horizontal="center" vertical="center"/>
    </xf>
    <xf numFmtId="188" fontId="25" fillId="0" borderId="4" xfId="1" applyNumberFormat="1" applyFont="1" applyFill="1" applyBorder="1" applyAlignment="1" applyProtection="1">
      <alignment horizontal="center" vertical="center"/>
    </xf>
    <xf numFmtId="188" fontId="25" fillId="0" borderId="6" xfId="1" applyNumberFormat="1" applyFont="1" applyFill="1" applyBorder="1" applyAlignment="1" applyProtection="1">
      <alignment horizontal="center" vertical="center"/>
    </xf>
    <xf numFmtId="188" fontId="25" fillId="0" borderId="0" xfId="1" applyNumberFormat="1" applyFont="1" applyFill="1" applyBorder="1" applyAlignment="1" applyProtection="1">
      <alignment horizontal="center" vertical="center" wrapText="1"/>
    </xf>
    <xf numFmtId="188" fontId="25" fillId="0" borderId="4" xfId="1" applyNumberFormat="1" applyFont="1" applyFill="1" applyBorder="1" applyAlignment="1" applyProtection="1"/>
    <xf numFmtId="188" fontId="25" fillId="0" borderId="0" xfId="0" applyNumberFormat="1" applyFont="1"/>
    <xf numFmtId="0" fontId="25" fillId="0" borderId="2" xfId="0" applyFont="1" applyBorder="1"/>
    <xf numFmtId="0" fontId="25" fillId="0" borderId="3" xfId="0" applyFont="1" applyBorder="1"/>
    <xf numFmtId="187" fontId="25" fillId="0" borderId="52" xfId="1" applyNumberFormat="1" applyFont="1" applyFill="1" applyBorder="1" applyAlignment="1" applyProtection="1"/>
    <xf numFmtId="0" fontId="25" fillId="0" borderId="5" xfId="0" applyFont="1" applyBorder="1"/>
    <xf numFmtId="187" fontId="25" fillId="0" borderId="53" xfId="1" applyNumberFormat="1" applyFont="1" applyFill="1" applyBorder="1" applyAlignment="1" applyProtection="1"/>
    <xf numFmtId="0" fontId="25" fillId="0" borderId="52" xfId="0" applyFont="1" applyBorder="1"/>
    <xf numFmtId="0" fontId="25" fillId="0" borderId="3" xfId="0" applyFont="1" applyBorder="1" applyAlignment="1">
      <alignment horizontal="center"/>
    </xf>
    <xf numFmtId="0" fontId="25" fillId="0" borderId="53" xfId="0" applyFont="1" applyBorder="1"/>
    <xf numFmtId="188" fontId="25" fillId="0" borderId="53" xfId="1" applyNumberFormat="1" applyFont="1" applyFill="1" applyBorder="1" applyAlignment="1" applyProtection="1">
      <alignment horizontal="left"/>
    </xf>
    <xf numFmtId="0" fontId="25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wrapText="1"/>
    </xf>
    <xf numFmtId="188" fontId="25" fillId="0" borderId="3" xfId="1" applyNumberFormat="1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88" fontId="25" fillId="34" borderId="2" xfId="1" applyNumberFormat="1" applyFont="1" applyFill="1" applyBorder="1" applyAlignment="1" applyProtection="1"/>
    <xf numFmtId="0" fontId="25" fillId="0" borderId="1" xfId="0" applyFont="1" applyFill="1" applyBorder="1" applyAlignment="1">
      <alignment horizontal="center" vertical="center"/>
    </xf>
    <xf numFmtId="0" fontId="24" fillId="0" borderId="0" xfId="0" applyFont="1"/>
    <xf numFmtId="0" fontId="24" fillId="0" borderId="3" xfId="0" applyFont="1" applyBorder="1" applyAlignment="1">
      <alignment horizontal="center" vertical="center"/>
    </xf>
    <xf numFmtId="188" fontId="24" fillId="0" borderId="3" xfId="1" applyNumberFormat="1" applyFont="1" applyFill="1" applyBorder="1" applyAlignment="1" applyProtection="1">
      <alignment horizontal="center" vertical="center"/>
    </xf>
    <xf numFmtId="188" fontId="24" fillId="0" borderId="3" xfId="1" applyNumberFormat="1" applyFont="1" applyFill="1" applyBorder="1" applyAlignment="1" applyProtection="1">
      <alignment horizontal="right" vertical="center"/>
    </xf>
    <xf numFmtId="0" fontId="24" fillId="0" borderId="5" xfId="0" applyFont="1" applyBorder="1" applyAlignment="1">
      <alignment horizontal="center" vertical="center"/>
    </xf>
    <xf numFmtId="188" fontId="24" fillId="0" borderId="5" xfId="1" applyNumberFormat="1" applyFont="1" applyFill="1" applyBorder="1" applyAlignment="1" applyProtection="1">
      <alignment horizontal="center" vertical="center"/>
    </xf>
    <xf numFmtId="187" fontId="24" fillId="0" borderId="0" xfId="1" applyFont="1"/>
    <xf numFmtId="187" fontId="24" fillId="0" borderId="3" xfId="1" applyFont="1" applyFill="1" applyBorder="1" applyAlignment="1" applyProtection="1">
      <alignment horizontal="center" vertical="center"/>
    </xf>
    <xf numFmtId="187" fontId="24" fillId="0" borderId="5" xfId="1" applyFont="1" applyFill="1" applyBorder="1" applyAlignment="1" applyProtection="1">
      <alignment horizontal="center" vertical="center"/>
    </xf>
    <xf numFmtId="187" fontId="24" fillId="0" borderId="3" xfId="1" applyFont="1" applyFill="1" applyBorder="1" applyAlignment="1" applyProtection="1">
      <alignment horizontal="right" vertical="center"/>
    </xf>
    <xf numFmtId="0" fontId="24" fillId="0" borderId="53" xfId="0" applyFont="1" applyBorder="1"/>
    <xf numFmtId="188" fontId="24" fillId="0" borderId="53" xfId="1" applyNumberFormat="1" applyFont="1" applyFill="1" applyBorder="1" applyAlignment="1" applyProtection="1"/>
    <xf numFmtId="0" fontId="24" fillId="0" borderId="55" xfId="0" applyFont="1" applyBorder="1"/>
    <xf numFmtId="188" fontId="24" fillId="0" borderId="55" xfId="1" applyNumberFormat="1" applyFont="1" applyFill="1" applyBorder="1" applyAlignment="1" applyProtection="1"/>
    <xf numFmtId="0" fontId="24" fillId="0" borderId="63" xfId="0" applyFont="1" applyBorder="1" applyAlignment="1">
      <alignment vertical="center"/>
    </xf>
    <xf numFmtId="0" fontId="24" fillId="0" borderId="63" xfId="0" applyFont="1" applyBorder="1"/>
    <xf numFmtId="188" fontId="24" fillId="0" borderId="63" xfId="1" applyNumberFormat="1" applyFont="1" applyFill="1" applyBorder="1" applyAlignment="1" applyProtection="1"/>
    <xf numFmtId="187" fontId="24" fillId="0" borderId="63" xfId="1" applyFont="1" applyFill="1" applyBorder="1" applyAlignment="1" applyProtection="1"/>
    <xf numFmtId="0" fontId="24" fillId="35" borderId="15" xfId="0" applyFont="1" applyFill="1" applyBorder="1" applyAlignment="1">
      <alignment vertical="center"/>
    </xf>
    <xf numFmtId="0" fontId="24" fillId="35" borderId="15" xfId="0" applyFont="1" applyFill="1" applyBorder="1" applyAlignment="1">
      <alignment horizontal="center"/>
    </xf>
    <xf numFmtId="188" fontId="24" fillId="35" borderId="15" xfId="1" applyNumberFormat="1" applyFont="1" applyFill="1" applyBorder="1" applyAlignment="1" applyProtection="1"/>
    <xf numFmtId="187" fontId="24" fillId="35" borderId="15" xfId="1" applyFont="1" applyFill="1" applyBorder="1" applyAlignment="1" applyProtection="1"/>
    <xf numFmtId="0" fontId="24" fillId="0" borderId="62" xfId="0" applyFont="1" applyBorder="1" applyAlignment="1">
      <alignment vertical="center"/>
    </xf>
    <xf numFmtId="0" fontId="24" fillId="0" borderId="62" xfId="0" applyFont="1" applyBorder="1"/>
    <xf numFmtId="188" fontId="24" fillId="0" borderId="62" xfId="1" applyNumberFormat="1" applyFont="1" applyFill="1" applyBorder="1" applyAlignment="1" applyProtection="1"/>
    <xf numFmtId="187" fontId="24" fillId="0" borderId="62" xfId="1" applyFont="1" applyFill="1" applyBorder="1" applyAlignment="1" applyProtection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35" borderId="1" xfId="0" applyFont="1" applyFill="1" applyBorder="1" applyAlignment="1">
      <alignment horizontal="center" vertical="center"/>
    </xf>
    <xf numFmtId="0" fontId="24" fillId="0" borderId="52" xfId="0" applyFont="1" applyBorder="1"/>
    <xf numFmtId="188" fontId="24" fillId="0" borderId="52" xfId="1" applyNumberFormat="1" applyFont="1" applyFill="1" applyBorder="1" applyAlignment="1" applyProtection="1"/>
    <xf numFmtId="188" fontId="24" fillId="0" borderId="65" xfId="1" applyNumberFormat="1" applyFont="1" applyFill="1" applyBorder="1" applyAlignment="1" applyProtection="1"/>
    <xf numFmtId="3" fontId="24" fillId="0" borderId="65" xfId="0" applyNumberFormat="1" applyFont="1" applyBorder="1"/>
    <xf numFmtId="187" fontId="24" fillId="0" borderId="0" xfId="1" applyFont="1" applyBorder="1" applyAlignment="1">
      <alignment horizontal="center"/>
    </xf>
    <xf numFmtId="188" fontId="24" fillId="0" borderId="15" xfId="1" applyNumberFormat="1" applyFont="1" applyFill="1" applyBorder="1" applyAlignment="1" applyProtection="1">
      <alignment horizontal="center" vertical="center"/>
    </xf>
    <xf numFmtId="0" fontId="24" fillId="35" borderId="15" xfId="0" applyFont="1" applyFill="1" applyBorder="1" applyAlignment="1">
      <alignment horizontal="center"/>
    </xf>
    <xf numFmtId="188" fontId="24" fillId="35" borderId="1" xfId="1" applyNumberFormat="1" applyFont="1" applyFill="1" applyBorder="1" applyAlignment="1" applyProtection="1">
      <alignment horizontal="center" vertical="center"/>
    </xf>
    <xf numFmtId="187" fontId="24" fillId="35" borderId="1" xfId="1" applyFont="1" applyFill="1" applyBorder="1" applyAlignment="1" applyProtection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187" fontId="24" fillId="35" borderId="27" xfId="1" applyFont="1" applyFill="1" applyBorder="1" applyAlignment="1">
      <alignment horizontal="center" vertical="center"/>
    </xf>
    <xf numFmtId="187" fontId="24" fillId="35" borderId="1" xfId="1" applyFont="1" applyFill="1" applyBorder="1" applyAlignment="1">
      <alignment horizontal="center" vertical="center"/>
    </xf>
    <xf numFmtId="187" fontId="24" fillId="35" borderId="15" xfId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187" fontId="24" fillId="0" borderId="0" xfId="1" applyFont="1" applyAlignment="1">
      <alignment vertical="center"/>
    </xf>
    <xf numFmtId="0" fontId="24" fillId="0" borderId="0" xfId="0" applyFont="1" applyAlignment="1">
      <alignment horizontal="left"/>
    </xf>
    <xf numFmtId="0" fontId="26" fillId="35" borderId="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6" fillId="35" borderId="15" xfId="0" applyNumberFormat="1" applyFont="1" applyFill="1" applyBorder="1" applyAlignment="1">
      <alignment horizontal="center" vertical="center" wrapText="1"/>
    </xf>
    <xf numFmtId="0" fontId="26" fillId="35" borderId="27" xfId="0" applyNumberFormat="1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188" fontId="26" fillId="35" borderId="15" xfId="1" applyNumberFormat="1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/>
    </xf>
    <xf numFmtId="188" fontId="25" fillId="0" borderId="52" xfId="1" applyNumberFormat="1" applyFont="1" applyFill="1" applyBorder="1"/>
    <xf numFmtId="188" fontId="25" fillId="0" borderId="53" xfId="1" applyNumberFormat="1" applyFont="1" applyFill="1" applyBorder="1"/>
    <xf numFmtId="188" fontId="25" fillId="0" borderId="21" xfId="1" applyNumberFormat="1" applyFont="1" applyFill="1" applyBorder="1" applyAlignment="1" applyProtection="1">
      <alignment horizontal="center"/>
    </xf>
    <xf numFmtId="188" fontId="25" fillId="0" borderId="54" xfId="1" applyNumberFormat="1" applyFont="1" applyFill="1" applyBorder="1"/>
    <xf numFmtId="188" fontId="25" fillId="34" borderId="56" xfId="1" applyNumberFormat="1" applyFont="1" applyFill="1" applyBorder="1" applyAlignment="1" applyProtection="1"/>
    <xf numFmtId="0" fontId="25" fillId="0" borderId="6" xfId="0" applyFont="1" applyFill="1" applyBorder="1"/>
    <xf numFmtId="188" fontId="25" fillId="0" borderId="2" xfId="1" applyNumberFormat="1" applyFont="1" applyFill="1" applyBorder="1"/>
    <xf numFmtId="0" fontId="25" fillId="0" borderId="3" xfId="0" applyFont="1" applyFill="1" applyBorder="1"/>
    <xf numFmtId="188" fontId="25" fillId="0" borderId="3" xfId="1" applyNumberFormat="1" applyFont="1" applyFill="1" applyBorder="1"/>
    <xf numFmtId="0" fontId="25" fillId="0" borderId="5" xfId="0" applyFont="1" applyFill="1" applyBorder="1"/>
    <xf numFmtId="188" fontId="25" fillId="0" borderId="21" xfId="1" applyNumberFormat="1" applyFont="1" applyFill="1" applyBorder="1"/>
    <xf numFmtId="188" fontId="25" fillId="0" borderId="67" xfId="1" applyNumberFormat="1" applyFont="1" applyFill="1" applyBorder="1" applyAlignment="1" applyProtection="1">
      <alignment horizontal="center"/>
    </xf>
    <xf numFmtId="188" fontId="25" fillId="0" borderId="67" xfId="1" applyNumberFormat="1" applyFont="1" applyFill="1" applyBorder="1" applyAlignment="1" applyProtection="1"/>
    <xf numFmtId="188" fontId="25" fillId="0" borderId="67" xfId="1" applyNumberFormat="1" applyFont="1" applyFill="1" applyBorder="1"/>
    <xf numFmtId="188" fontId="25" fillId="0" borderId="53" xfId="1" applyNumberFormat="1" applyFont="1" applyFill="1" applyBorder="1" applyAlignment="1" applyProtection="1">
      <alignment horizontal="center"/>
    </xf>
    <xf numFmtId="188" fontId="25" fillId="0" borderId="54" xfId="1" applyNumberFormat="1" applyFont="1" applyFill="1" applyBorder="1" applyAlignment="1" applyProtection="1">
      <alignment horizontal="center"/>
    </xf>
    <xf numFmtId="188" fontId="25" fillId="0" borderId="54" xfId="1" applyNumberFormat="1" applyFont="1" applyFill="1" applyBorder="1" applyAlignment="1" applyProtection="1"/>
    <xf numFmtId="0" fontId="25" fillId="33" borderId="13" xfId="0" applyFont="1" applyFill="1" applyBorder="1"/>
    <xf numFmtId="188" fontId="25" fillId="33" borderId="58" xfId="1" applyNumberFormat="1" applyFont="1" applyFill="1" applyBorder="1" applyAlignment="1" applyProtection="1"/>
    <xf numFmtId="188" fontId="25" fillId="33" borderId="59" xfId="1" applyNumberFormat="1" applyFont="1" applyFill="1" applyBorder="1" applyAlignment="1" applyProtection="1"/>
    <xf numFmtId="0" fontId="25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 wrapText="1"/>
    </xf>
    <xf numFmtId="0" fontId="25" fillId="35" borderId="56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center" vertical="center" wrapText="1"/>
    </xf>
    <xf numFmtId="0" fontId="25" fillId="0" borderId="2" xfId="0" applyFont="1" applyFill="1" applyBorder="1"/>
    <xf numFmtId="188" fontId="25" fillId="0" borderId="52" xfId="1" applyNumberFormat="1" applyFont="1" applyFill="1" applyBorder="1" applyAlignment="1" applyProtection="1">
      <alignment horizontal="center"/>
    </xf>
    <xf numFmtId="188" fontId="25" fillId="0" borderId="55" xfId="1" applyNumberFormat="1" applyFont="1" applyFill="1" applyBorder="1" applyAlignment="1" applyProtection="1">
      <alignment horizontal="center"/>
    </xf>
    <xf numFmtId="0" fontId="25" fillId="34" borderId="1" xfId="0" applyFont="1" applyFill="1" applyBorder="1"/>
    <xf numFmtId="188" fontId="25" fillId="34" borderId="1" xfId="1" applyNumberFormat="1" applyFont="1" applyFill="1" applyBorder="1" applyAlignment="1" applyProtection="1"/>
    <xf numFmtId="188" fontId="25" fillId="0" borderId="69" xfId="1" applyNumberFormat="1" applyFont="1" applyFill="1" applyBorder="1" applyAlignment="1" applyProtection="1">
      <alignment horizontal="center"/>
    </xf>
    <xf numFmtId="188" fontId="25" fillId="0" borderId="69" xfId="1" applyNumberFormat="1" applyFont="1" applyFill="1" applyBorder="1" applyAlignment="1" applyProtection="1"/>
    <xf numFmtId="188" fontId="25" fillId="0" borderId="70" xfId="1" applyNumberFormat="1" applyFont="1" applyFill="1" applyBorder="1" applyAlignment="1" applyProtection="1">
      <alignment horizontal="center"/>
    </xf>
    <xf numFmtId="188" fontId="25" fillId="0" borderId="70" xfId="1" applyNumberFormat="1" applyFont="1" applyFill="1" applyBorder="1" applyAlignment="1" applyProtection="1"/>
    <xf numFmtId="188" fontId="25" fillId="0" borderId="71" xfId="1" applyNumberFormat="1" applyFont="1" applyFill="1" applyBorder="1" applyAlignment="1" applyProtection="1">
      <alignment horizontal="center"/>
    </xf>
    <xf numFmtId="188" fontId="25" fillId="0" borderId="71" xfId="1" applyNumberFormat="1" applyFont="1" applyFill="1" applyBorder="1" applyAlignment="1" applyProtection="1"/>
    <xf numFmtId="0" fontId="25" fillId="33" borderId="58" xfId="0" applyFont="1" applyFill="1" applyBorder="1"/>
    <xf numFmtId="0" fontId="26" fillId="0" borderId="0" xfId="0" applyFont="1" applyFill="1"/>
    <xf numFmtId="0" fontId="32" fillId="0" borderId="26" xfId="0" applyFont="1" applyFill="1" applyBorder="1" applyAlignment="1"/>
    <xf numFmtId="0" fontId="32" fillId="0" borderId="0" xfId="0" applyFont="1" applyFill="1"/>
    <xf numFmtId="0" fontId="33" fillId="0" borderId="0" xfId="0" applyFont="1" applyFill="1"/>
    <xf numFmtId="0" fontId="33" fillId="0" borderId="22" xfId="0" applyFont="1" applyFill="1" applyBorder="1"/>
    <xf numFmtId="188" fontId="33" fillId="0" borderId="2" xfId="1" applyNumberFormat="1" applyFont="1" applyFill="1" applyBorder="1" applyAlignment="1" applyProtection="1">
      <alignment horizontal="center"/>
    </xf>
    <xf numFmtId="188" fontId="33" fillId="0" borderId="2" xfId="1" applyNumberFormat="1" applyFont="1" applyFill="1" applyBorder="1" applyAlignment="1" applyProtection="1"/>
    <xf numFmtId="0" fontId="33" fillId="0" borderId="17" xfId="0" applyFont="1" applyFill="1" applyBorder="1"/>
    <xf numFmtId="188" fontId="33" fillId="0" borderId="3" xfId="1" applyNumberFormat="1" applyFont="1" applyFill="1" applyBorder="1" applyAlignment="1" applyProtection="1">
      <alignment horizontal="center"/>
    </xf>
    <xf numFmtId="188" fontId="33" fillId="0" borderId="3" xfId="1" applyNumberFormat="1" applyFont="1" applyFill="1" applyBorder="1" applyAlignment="1" applyProtection="1"/>
    <xf numFmtId="0" fontId="33" fillId="0" borderId="18" xfId="0" applyFont="1" applyFill="1" applyBorder="1"/>
    <xf numFmtId="188" fontId="33" fillId="0" borderId="5" xfId="1" applyNumberFormat="1" applyFont="1" applyFill="1" applyBorder="1" applyAlignment="1" applyProtection="1">
      <alignment horizontal="center"/>
    </xf>
    <xf numFmtId="188" fontId="33" fillId="0" borderId="5" xfId="1" applyNumberFormat="1" applyFont="1" applyFill="1" applyBorder="1" applyAlignment="1" applyProtection="1"/>
    <xf numFmtId="0" fontId="33" fillId="0" borderId="61" xfId="0" applyFont="1" applyFill="1" applyBorder="1"/>
    <xf numFmtId="188" fontId="33" fillId="0" borderId="61" xfId="1" applyNumberFormat="1" applyFont="1" applyFill="1" applyBorder="1" applyAlignment="1" applyProtection="1"/>
    <xf numFmtId="188" fontId="33" fillId="0" borderId="6" xfId="1" applyNumberFormat="1" applyFont="1" applyFill="1" applyBorder="1" applyAlignment="1" applyProtection="1">
      <alignment horizontal="center"/>
    </xf>
    <xf numFmtId="188" fontId="33" fillId="0" borderId="6" xfId="1" applyNumberFormat="1" applyFont="1" applyFill="1" applyBorder="1" applyAlignment="1" applyProtection="1"/>
    <xf numFmtId="188" fontId="33" fillId="0" borderId="23" xfId="1" applyNumberFormat="1" applyFont="1" applyFill="1" applyBorder="1" applyAlignment="1" applyProtection="1"/>
    <xf numFmtId="188" fontId="33" fillId="0" borderId="50" xfId="1" applyNumberFormat="1" applyFont="1" applyFill="1" applyBorder="1" applyAlignment="1" applyProtection="1"/>
    <xf numFmtId="0" fontId="33" fillId="34" borderId="14" xfId="0" applyFont="1" applyFill="1" applyBorder="1"/>
    <xf numFmtId="188" fontId="33" fillId="34" borderId="15" xfId="1" applyNumberFormat="1" applyFont="1" applyFill="1" applyBorder="1" applyAlignment="1" applyProtection="1"/>
    <xf numFmtId="0" fontId="33" fillId="0" borderId="19" xfId="0" applyFont="1" applyFill="1" applyBorder="1"/>
    <xf numFmtId="188" fontId="33" fillId="0" borderId="16" xfId="1" applyNumberFormat="1" applyFont="1" applyFill="1" applyBorder="1" applyAlignment="1" applyProtection="1"/>
    <xf numFmtId="188" fontId="33" fillId="0" borderId="21" xfId="1" applyNumberFormat="1" applyFont="1" applyFill="1" applyBorder="1" applyAlignment="1" applyProtection="1"/>
    <xf numFmtId="188" fontId="33" fillId="0" borderId="63" xfId="1" applyNumberFormat="1" applyFont="1" applyFill="1" applyBorder="1" applyAlignment="1" applyProtection="1"/>
    <xf numFmtId="188" fontId="33" fillId="0" borderId="53" xfId="1" applyNumberFormat="1" applyFont="1" applyFill="1" applyBorder="1" applyAlignment="1" applyProtection="1"/>
    <xf numFmtId="188" fontId="33" fillId="0" borderId="62" xfId="1" applyNumberFormat="1" applyFont="1" applyFill="1" applyBorder="1" applyAlignment="1" applyProtection="1"/>
    <xf numFmtId="0" fontId="33" fillId="34" borderId="15" xfId="0" applyFont="1" applyFill="1" applyBorder="1" applyAlignment="1">
      <alignment horizontal="center" vertical="center" wrapText="1"/>
    </xf>
    <xf numFmtId="188" fontId="33" fillId="34" borderId="15" xfId="1" applyNumberFormat="1" applyFont="1" applyFill="1" applyBorder="1" applyAlignment="1" applyProtection="1">
      <alignment horizontal="center" vertical="center"/>
    </xf>
    <xf numFmtId="188" fontId="33" fillId="34" borderId="15" xfId="1" applyNumberFormat="1" applyFont="1" applyFill="1" applyBorder="1" applyAlignment="1" applyProtection="1">
      <alignment vertical="center"/>
    </xf>
    <xf numFmtId="0" fontId="33" fillId="0" borderId="0" xfId="0" applyFont="1" applyFill="1" applyAlignment="1">
      <alignment vertical="center"/>
    </xf>
    <xf numFmtId="188" fontId="33" fillId="33" borderId="60" xfId="1" applyNumberFormat="1" applyFont="1" applyFill="1" applyBorder="1" applyAlignment="1" applyProtection="1">
      <alignment vertical="center"/>
    </xf>
    <xf numFmtId="0" fontId="33" fillId="33" borderId="20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33" fillId="33" borderId="57" xfId="0" applyFont="1" applyFill="1" applyBorder="1" applyAlignment="1">
      <alignment horizontal="center" vertical="center"/>
    </xf>
    <xf numFmtId="188" fontId="25" fillId="0" borderId="63" xfId="1" applyNumberFormat="1" applyFont="1" applyFill="1" applyBorder="1" applyAlignment="1" applyProtection="1">
      <alignment horizontal="center"/>
    </xf>
    <xf numFmtId="188" fontId="25" fillId="34" borderId="14" xfId="1" applyNumberFormat="1" applyFont="1" applyFill="1" applyBorder="1" applyAlignment="1" applyProtection="1"/>
    <xf numFmtId="0" fontId="25" fillId="33" borderId="11" xfId="0" applyFont="1" applyFill="1" applyBorder="1"/>
    <xf numFmtId="188" fontId="25" fillId="33" borderId="11" xfId="1" applyNumberFormat="1" applyFont="1" applyFill="1" applyBorder="1" applyAlignment="1" applyProtection="1"/>
    <xf numFmtId="188" fontId="25" fillId="0" borderId="72" xfId="1" applyNumberFormat="1" applyFont="1" applyFill="1" applyBorder="1" applyAlignment="1" applyProtection="1">
      <alignment horizontal="center"/>
    </xf>
    <xf numFmtId="188" fontId="25" fillId="0" borderId="73" xfId="1" applyNumberFormat="1" applyFont="1" applyFill="1" applyBorder="1" applyAlignment="1" applyProtection="1">
      <alignment horizontal="center"/>
    </xf>
    <xf numFmtId="188" fontId="25" fillId="0" borderId="74" xfId="1" applyNumberFormat="1" applyFont="1" applyFill="1" applyBorder="1" applyAlignment="1" applyProtection="1">
      <alignment horizontal="center"/>
    </xf>
    <xf numFmtId="0" fontId="25" fillId="34" borderId="24" xfId="0" applyFont="1" applyFill="1" applyBorder="1"/>
    <xf numFmtId="188" fontId="25" fillId="0" borderId="75" xfId="1" applyNumberFormat="1" applyFont="1" applyFill="1" applyBorder="1" applyAlignment="1" applyProtection="1">
      <alignment horizontal="center"/>
    </xf>
    <xf numFmtId="0" fontId="25" fillId="33" borderId="24" xfId="0" applyFont="1" applyFill="1" applyBorder="1"/>
    <xf numFmtId="188" fontId="25" fillId="33" borderId="15" xfId="1" applyNumberFormat="1" applyFont="1" applyFill="1" applyBorder="1" applyAlignment="1" applyProtection="1"/>
    <xf numFmtId="188" fontId="25" fillId="33" borderId="15" xfId="1" applyNumberFormat="1" applyFont="1" applyFill="1" applyBorder="1" applyAlignment="1" applyProtection="1">
      <alignment horizontal="center"/>
    </xf>
    <xf numFmtId="0" fontId="25" fillId="35" borderId="27" xfId="0" applyFont="1" applyFill="1" applyBorder="1" applyAlignment="1">
      <alignment horizontal="center" vertical="center" wrapText="1"/>
    </xf>
    <xf numFmtId="188" fontId="25" fillId="35" borderId="72" xfId="1" applyNumberFormat="1" applyFont="1" applyFill="1" applyBorder="1" applyAlignment="1" applyProtection="1">
      <alignment horizontal="center"/>
    </xf>
    <xf numFmtId="188" fontId="25" fillId="35" borderId="73" xfId="1" applyNumberFormat="1" applyFont="1" applyFill="1" applyBorder="1" applyAlignment="1" applyProtection="1">
      <alignment horizontal="center"/>
    </xf>
    <xf numFmtId="188" fontId="25" fillId="35" borderId="74" xfId="1" applyNumberFormat="1" applyFont="1" applyFill="1" applyBorder="1" applyAlignment="1" applyProtection="1">
      <alignment horizontal="center"/>
    </xf>
    <xf numFmtId="188" fontId="25" fillId="35" borderId="15" xfId="1" applyNumberFormat="1" applyFont="1" applyFill="1" applyBorder="1" applyAlignment="1" applyProtection="1">
      <alignment horizontal="center"/>
    </xf>
    <xf numFmtId="188" fontId="25" fillId="35" borderId="75" xfId="1" applyNumberFormat="1" applyFont="1" applyFill="1" applyBorder="1" applyAlignment="1" applyProtection="1">
      <alignment horizontal="center"/>
    </xf>
    <xf numFmtId="0" fontId="31" fillId="35" borderId="27" xfId="0" applyFont="1" applyFill="1" applyBorder="1" applyAlignment="1">
      <alignment horizontal="center" vertical="center" wrapText="1"/>
    </xf>
    <xf numFmtId="0" fontId="27" fillId="35" borderId="72" xfId="0" applyFont="1" applyFill="1" applyBorder="1"/>
    <xf numFmtId="0" fontId="27" fillId="35" borderId="73" xfId="0" applyFont="1" applyFill="1" applyBorder="1"/>
    <xf numFmtId="0" fontId="27" fillId="35" borderId="74" xfId="0" applyFont="1" applyFill="1" applyBorder="1"/>
    <xf numFmtId="0" fontId="27" fillId="35" borderId="15" xfId="0" applyFont="1" applyFill="1" applyBorder="1"/>
    <xf numFmtId="189" fontId="27" fillId="35" borderId="75" xfId="1" applyNumberFormat="1" applyFont="1" applyFill="1" applyBorder="1"/>
    <xf numFmtId="189" fontId="27" fillId="35" borderId="73" xfId="1" applyNumberFormat="1" applyFont="1" applyFill="1" applyBorder="1"/>
    <xf numFmtId="189" fontId="27" fillId="35" borderId="74" xfId="1" applyNumberFormat="1" applyFont="1" applyFill="1" applyBorder="1"/>
    <xf numFmtId="189" fontId="27" fillId="35" borderId="15" xfId="1" applyNumberFormat="1" applyFont="1" applyFill="1" applyBorder="1" applyAlignment="1">
      <alignment vertical="center"/>
    </xf>
    <xf numFmtId="188" fontId="25" fillId="35" borderId="15" xfId="1" applyNumberFormat="1" applyFont="1" applyFill="1" applyBorder="1" applyAlignment="1" applyProtection="1"/>
    <xf numFmtId="0" fontId="27" fillId="35" borderId="75" xfId="0" applyFont="1" applyFill="1" applyBorder="1"/>
    <xf numFmtId="0" fontId="25" fillId="35" borderId="79" xfId="0" applyFont="1" applyFill="1" applyBorder="1" applyAlignment="1">
      <alignment horizontal="center" vertical="center" wrapText="1"/>
    </xf>
    <xf numFmtId="188" fontId="25" fillId="34" borderId="80" xfId="1" applyNumberFormat="1" applyFont="1" applyFill="1" applyBorder="1" applyAlignment="1" applyProtection="1">
      <alignment horizontal="center"/>
    </xf>
    <xf numFmtId="188" fontId="25" fillId="34" borderId="81" xfId="1" applyNumberFormat="1" applyFont="1" applyFill="1" applyBorder="1" applyAlignment="1" applyProtection="1">
      <alignment horizontal="center"/>
    </xf>
    <xf numFmtId="188" fontId="25" fillId="34" borderId="82" xfId="1" applyNumberFormat="1" applyFont="1" applyFill="1" applyBorder="1" applyAlignment="1" applyProtection="1">
      <alignment horizontal="center"/>
    </xf>
    <xf numFmtId="188" fontId="25" fillId="34" borderId="24" xfId="1" applyNumberFormat="1" applyFont="1" applyFill="1" applyBorder="1" applyAlignment="1" applyProtection="1">
      <alignment horizontal="center"/>
    </xf>
    <xf numFmtId="188" fontId="25" fillId="34" borderId="83" xfId="1" applyNumberFormat="1" applyFont="1" applyFill="1" applyBorder="1" applyAlignment="1" applyProtection="1">
      <alignment horizontal="center"/>
    </xf>
    <xf numFmtId="0" fontId="27" fillId="33" borderId="15" xfId="0" applyFont="1" applyFill="1" applyBorder="1"/>
    <xf numFmtId="0" fontId="27" fillId="34" borderId="72" xfId="0" applyFont="1" applyFill="1" applyBorder="1"/>
    <xf numFmtId="0" fontId="27" fillId="36" borderId="72" xfId="0" applyFont="1" applyFill="1" applyBorder="1"/>
    <xf numFmtId="0" fontId="27" fillId="36" borderId="73" xfId="0" applyFont="1" applyFill="1" applyBorder="1"/>
    <xf numFmtId="0" fontId="27" fillId="36" borderId="74" xfId="0" applyFont="1" applyFill="1" applyBorder="1"/>
    <xf numFmtId="189" fontId="27" fillId="0" borderId="75" xfId="0" applyNumberFormat="1" applyFont="1" applyBorder="1"/>
    <xf numFmtId="189" fontId="27" fillId="0" borderId="73" xfId="0" applyNumberFormat="1" applyFont="1" applyBorder="1"/>
    <xf numFmtId="189" fontId="27" fillId="0" borderId="74" xfId="0" applyNumberFormat="1" applyFont="1" applyBorder="1"/>
    <xf numFmtId="189" fontId="27" fillId="34" borderId="15" xfId="0" applyNumberFormat="1" applyFont="1" applyFill="1" applyBorder="1" applyAlignment="1">
      <alignment vertical="center"/>
    </xf>
    <xf numFmtId="0" fontId="27" fillId="36" borderId="75" xfId="0" applyFont="1" applyFill="1" applyBorder="1"/>
    <xf numFmtId="0" fontId="24" fillId="0" borderId="52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53" xfId="0" applyFont="1" applyFill="1" applyBorder="1"/>
    <xf numFmtId="188" fontId="24" fillId="0" borderId="53" xfId="1" applyNumberFormat="1" applyFont="1" applyFill="1" applyBorder="1" applyAlignment="1" applyProtection="1">
      <alignment vertical="center"/>
    </xf>
    <xf numFmtId="0" fontId="24" fillId="0" borderId="62" xfId="0" applyFont="1" applyFill="1" applyBorder="1"/>
    <xf numFmtId="0" fontId="24" fillId="35" borderId="1" xfId="0" applyFont="1" applyFill="1" applyBorder="1" applyAlignment="1">
      <alignment horizontal="center" vertical="center" wrapText="1"/>
    </xf>
    <xf numFmtId="188" fontId="24" fillId="35" borderId="15" xfId="1" applyNumberFormat="1" applyFont="1" applyFill="1" applyBorder="1"/>
    <xf numFmtId="188" fontId="24" fillId="35" borderId="15" xfId="0" applyNumberFormat="1" applyFont="1" applyFill="1" applyBorder="1"/>
    <xf numFmtId="2" fontId="24" fillId="35" borderId="15" xfId="0" applyNumberFormat="1" applyFont="1" applyFill="1" applyBorder="1" applyAlignment="1">
      <alignment horizontal="center" vertical="center" wrapText="1"/>
    </xf>
    <xf numFmtId="2" fontId="24" fillId="35" borderId="52" xfId="0" applyNumberFormat="1" applyFont="1" applyFill="1" applyBorder="1" applyAlignment="1">
      <alignment horizontal="center" vertical="center" wrapText="1"/>
    </xf>
    <xf numFmtId="2" fontId="24" fillId="35" borderId="53" xfId="0" applyNumberFormat="1" applyFont="1" applyFill="1" applyBorder="1" applyAlignment="1">
      <alignment horizontal="center" vertical="center" wrapText="1"/>
    </xf>
    <xf numFmtId="2" fontId="24" fillId="35" borderId="62" xfId="0" applyNumberFormat="1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/>
    </xf>
    <xf numFmtId="188" fontId="25" fillId="0" borderId="16" xfId="1" applyNumberFormat="1" applyFont="1" applyBorder="1"/>
    <xf numFmtId="188" fontId="25" fillId="0" borderId="16" xfId="1" applyNumberFormat="1" applyFont="1" applyFill="1" applyBorder="1" applyAlignment="1" applyProtection="1"/>
    <xf numFmtId="188" fontId="25" fillId="0" borderId="48" xfId="1" applyNumberFormat="1" applyFont="1" applyFill="1" applyBorder="1" applyAlignment="1" applyProtection="1"/>
    <xf numFmtId="0" fontId="25" fillId="0" borderId="85" xfId="0" applyFont="1" applyBorder="1" applyAlignment="1">
      <alignment horizontal="center"/>
    </xf>
    <xf numFmtId="188" fontId="25" fillId="0" borderId="21" xfId="1" applyNumberFormat="1" applyFont="1" applyBorder="1"/>
    <xf numFmtId="0" fontId="25" fillId="0" borderId="0" xfId="0" applyFont="1" applyAlignment="1">
      <alignment horizontal="center"/>
    </xf>
    <xf numFmtId="187" fontId="6" fillId="0" borderId="21" xfId="1" applyFill="1" applyBorder="1" applyAlignment="1" applyProtection="1"/>
    <xf numFmtId="187" fontId="6" fillId="0" borderId="86" xfId="1" applyFill="1" applyBorder="1" applyAlignment="1" applyProtection="1"/>
    <xf numFmtId="2" fontId="25" fillId="0" borderId="0" xfId="0" applyNumberFormat="1" applyFont="1"/>
    <xf numFmtId="2" fontId="24" fillId="0" borderId="0" xfId="0" applyNumberFormat="1" applyFont="1" applyFill="1"/>
    <xf numFmtId="0" fontId="24" fillId="35" borderId="27" xfId="0" applyFont="1" applyFill="1" applyBorder="1" applyAlignment="1">
      <alignment vertical="center" wrapText="1"/>
    </xf>
    <xf numFmtId="0" fontId="24" fillId="0" borderId="87" xfId="0" applyFont="1" applyFill="1" applyBorder="1" applyAlignment="1"/>
    <xf numFmtId="0" fontId="25" fillId="0" borderId="0" xfId="0" applyFont="1" applyFill="1" applyAlignment="1">
      <alignment horizontal="left"/>
    </xf>
    <xf numFmtId="0" fontId="25" fillId="35" borderId="1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88" fontId="25" fillId="35" borderId="52" xfId="1" applyNumberFormat="1" applyFont="1" applyFill="1" applyBorder="1" applyAlignment="1" applyProtection="1"/>
    <xf numFmtId="188" fontId="25" fillId="35" borderId="55" xfId="1" applyNumberFormat="1" applyFont="1" applyFill="1" applyBorder="1" applyAlignment="1" applyProtection="1"/>
    <xf numFmtId="188" fontId="25" fillId="35" borderId="13" xfId="0" applyNumberFormat="1" applyFont="1" applyFill="1" applyBorder="1"/>
    <xf numFmtId="0" fontId="25" fillId="35" borderId="11" xfId="0" applyFont="1" applyFill="1" applyBorder="1" applyAlignment="1">
      <alignment horizontal="center"/>
    </xf>
    <xf numFmtId="0" fontId="25" fillId="35" borderId="11" xfId="0" applyFont="1" applyFill="1" applyBorder="1"/>
    <xf numFmtId="188" fontId="25" fillId="35" borderId="1" xfId="1" applyNumberFormat="1" applyFont="1" applyFill="1" applyBorder="1" applyAlignment="1" applyProtection="1">
      <alignment horizontal="center" vertical="center"/>
    </xf>
    <xf numFmtId="188" fontId="25" fillId="35" borderId="2" xfId="1" applyNumberFormat="1" applyFont="1" applyFill="1" applyBorder="1" applyAlignment="1" applyProtection="1">
      <alignment horizontal="center" vertical="center"/>
    </xf>
    <xf numFmtId="188" fontId="25" fillId="35" borderId="52" xfId="46" applyNumberFormat="1" applyFont="1" applyFill="1" applyBorder="1" applyAlignment="1" applyProtection="1">
      <alignment horizontal="right" vertical="center"/>
    </xf>
    <xf numFmtId="188" fontId="25" fillId="35" borderId="3" xfId="1" applyNumberFormat="1" applyFont="1" applyFill="1" applyBorder="1" applyAlignment="1" applyProtection="1">
      <alignment horizontal="center" vertical="center"/>
    </xf>
    <xf numFmtId="188" fontId="25" fillId="35" borderId="53" xfId="46" applyNumberFormat="1" applyFont="1" applyFill="1" applyBorder="1" applyAlignment="1" applyProtection="1">
      <alignment horizontal="right" vertical="center"/>
    </xf>
    <xf numFmtId="188" fontId="25" fillId="35" borderId="4" xfId="1" applyNumberFormat="1" applyFont="1" applyFill="1" applyBorder="1" applyAlignment="1" applyProtection="1">
      <alignment horizontal="center" vertical="center"/>
    </xf>
    <xf numFmtId="188" fontId="25" fillId="35" borderId="55" xfId="46" applyNumberFormat="1" applyFont="1" applyFill="1" applyBorder="1" applyAlignment="1" applyProtection="1">
      <alignment horizontal="right" vertical="center"/>
    </xf>
    <xf numFmtId="188" fontId="26" fillId="35" borderId="52" xfId="46" applyNumberFormat="1" applyFont="1" applyFill="1" applyBorder="1" applyAlignment="1" applyProtection="1">
      <alignment horizontal="right" vertical="center"/>
    </xf>
    <xf numFmtId="188" fontId="25" fillId="35" borderId="54" xfId="46" applyNumberFormat="1" applyFont="1" applyFill="1" applyBorder="1" applyAlignment="1" applyProtection="1">
      <alignment horizontal="right" vertical="center"/>
    </xf>
    <xf numFmtId="188" fontId="25" fillId="35" borderId="16" xfId="46" applyNumberFormat="1" applyFont="1" applyFill="1" applyBorder="1" applyAlignment="1" applyProtection="1">
      <alignment horizontal="right" vertical="center"/>
    </xf>
    <xf numFmtId="188" fontId="25" fillId="35" borderId="6" xfId="46" applyNumberFormat="1" applyFont="1" applyFill="1" applyBorder="1" applyAlignment="1" applyProtection="1">
      <alignment horizontal="right" vertical="center"/>
    </xf>
    <xf numFmtId="188" fontId="25" fillId="35" borderId="50" xfId="46" applyNumberFormat="1" applyFont="1" applyFill="1" applyBorder="1" applyAlignment="1" applyProtection="1">
      <alignment horizontal="right" vertical="center"/>
    </xf>
    <xf numFmtId="188" fontId="25" fillId="35" borderId="48" xfId="46" applyNumberFormat="1" applyFont="1" applyFill="1" applyBorder="1" applyAlignment="1" applyProtection="1">
      <alignment horizontal="right" vertical="center"/>
    </xf>
    <xf numFmtId="188" fontId="25" fillId="35" borderId="49" xfId="46" applyNumberFormat="1" applyFont="1" applyFill="1" applyBorder="1" applyAlignment="1" applyProtection="1">
      <alignment horizontal="right" vertical="center"/>
    </xf>
    <xf numFmtId="188" fontId="25" fillId="35" borderId="51" xfId="46" applyNumberFormat="1" applyFont="1" applyFill="1" applyBorder="1" applyAlignment="1" applyProtection="1">
      <alignment horizontal="right" vertical="center"/>
    </xf>
    <xf numFmtId="188" fontId="25" fillId="37" borderId="2" xfId="1" applyNumberFormat="1" applyFont="1" applyFill="1" applyBorder="1" applyAlignment="1" applyProtection="1">
      <alignment horizontal="center" vertical="center"/>
    </xf>
    <xf numFmtId="188" fontId="26" fillId="37" borderId="52" xfId="46" applyNumberFormat="1" applyFont="1" applyFill="1" applyBorder="1" applyAlignment="1" applyProtection="1">
      <alignment horizontal="right" vertical="center"/>
    </xf>
    <xf numFmtId="188" fontId="25" fillId="37" borderId="3" xfId="1" applyNumberFormat="1" applyFont="1" applyFill="1" applyBorder="1" applyAlignment="1" applyProtection="1">
      <alignment horizontal="center" vertical="center"/>
    </xf>
    <xf numFmtId="188" fontId="25" fillId="37" borderId="53" xfId="46" applyNumberFormat="1" applyFont="1" applyFill="1" applyBorder="1" applyAlignment="1" applyProtection="1">
      <alignment horizontal="right" vertical="center"/>
    </xf>
    <xf numFmtId="188" fontId="25" fillId="37" borderId="4" xfId="1" applyNumberFormat="1" applyFont="1" applyFill="1" applyBorder="1" applyAlignment="1" applyProtection="1">
      <alignment horizontal="center" vertical="center"/>
    </xf>
    <xf numFmtId="188" fontId="25" fillId="37" borderId="54" xfId="46" applyNumberFormat="1" applyFont="1" applyFill="1" applyBorder="1" applyAlignment="1" applyProtection="1">
      <alignment horizontal="right" vertical="center"/>
    </xf>
    <xf numFmtId="188" fontId="25" fillId="35" borderId="2" xfId="1" applyNumberFormat="1" applyFont="1" applyFill="1" applyBorder="1" applyAlignment="1" applyProtection="1"/>
    <xf numFmtId="188" fontId="25" fillId="35" borderId="5" xfId="1" applyNumberFormat="1" applyFont="1" applyFill="1" applyBorder="1" applyAlignment="1" applyProtection="1"/>
    <xf numFmtId="188" fontId="25" fillId="35" borderId="11" xfId="1" applyNumberFormat="1" applyFont="1" applyFill="1" applyBorder="1" applyAlignment="1" applyProtection="1"/>
    <xf numFmtId="0" fontId="25" fillId="35" borderId="11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left" vertical="top" wrapText="1"/>
    </xf>
    <xf numFmtId="0" fontId="25" fillId="0" borderId="0" xfId="0" applyFont="1" applyBorder="1"/>
    <xf numFmtId="0" fontId="25" fillId="0" borderId="0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 vertical="center"/>
    </xf>
    <xf numFmtId="187" fontId="25" fillId="38" borderId="15" xfId="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87" fontId="25" fillId="0" borderId="0" xfId="1" applyFont="1"/>
    <xf numFmtId="0" fontId="25" fillId="0" borderId="0" xfId="0" applyFont="1" applyAlignment="1">
      <alignment horizontal="left"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/>
    </xf>
    <xf numFmtId="187" fontId="25" fillId="0" borderId="62" xfId="1" applyNumberFormat="1" applyFont="1" applyFill="1" applyBorder="1" applyAlignment="1" applyProtection="1"/>
    <xf numFmtId="187" fontId="25" fillId="34" borderId="15" xfId="1" applyNumberFormat="1" applyFont="1" applyFill="1" applyBorder="1" applyAlignment="1" applyProtection="1"/>
    <xf numFmtId="187" fontId="25" fillId="0" borderId="63" xfId="1" applyNumberFormat="1" applyFont="1" applyFill="1" applyBorder="1" applyAlignment="1" applyProtection="1"/>
    <xf numFmtId="0" fontId="25" fillId="34" borderId="27" xfId="0" applyFont="1" applyFill="1" applyBorder="1"/>
    <xf numFmtId="188" fontId="25" fillId="34" borderId="27" xfId="1" applyNumberFormat="1" applyFont="1" applyFill="1" applyBorder="1" applyAlignment="1" applyProtection="1"/>
    <xf numFmtId="188" fontId="25" fillId="34" borderId="79" xfId="1" applyNumberFormat="1" applyFont="1" applyFill="1" applyBorder="1" applyAlignment="1" applyProtection="1"/>
    <xf numFmtId="187" fontId="25" fillId="34" borderId="56" xfId="1" applyNumberFormat="1" applyFont="1" applyFill="1" applyBorder="1" applyAlignment="1" applyProtection="1"/>
    <xf numFmtId="187" fontId="25" fillId="33" borderId="15" xfId="1" applyNumberFormat="1" applyFont="1" applyFill="1" applyBorder="1" applyAlignment="1" applyProtection="1"/>
    <xf numFmtId="0" fontId="25" fillId="35" borderId="25" xfId="0" applyFont="1" applyFill="1" applyBorder="1" applyAlignment="1">
      <alignment horizontal="center" vertical="center" wrapText="1"/>
    </xf>
    <xf numFmtId="188" fontId="25" fillId="0" borderId="22" xfId="1" applyNumberFormat="1" applyFont="1" applyFill="1" applyBorder="1" applyAlignment="1" applyProtection="1"/>
    <xf numFmtId="188" fontId="25" fillId="0" borderId="88" xfId="1" applyNumberFormat="1" applyFont="1" applyFill="1" applyBorder="1" applyAlignment="1" applyProtection="1"/>
    <xf numFmtId="188" fontId="25" fillId="35" borderId="20" xfId="0" applyNumberFormat="1" applyFont="1" applyFill="1" applyBorder="1" applyAlignment="1">
      <alignment vertical="center"/>
    </xf>
    <xf numFmtId="188" fontId="25" fillId="35" borderId="72" xfId="0" applyNumberFormat="1" applyFont="1" applyFill="1" applyBorder="1" applyAlignment="1">
      <alignment vertical="center"/>
    </xf>
    <xf numFmtId="188" fontId="25" fillId="35" borderId="47" xfId="0" applyNumberFormat="1" applyFont="1" applyFill="1" applyBorder="1" applyAlignment="1">
      <alignment vertical="center"/>
    </xf>
    <xf numFmtId="188" fontId="25" fillId="0" borderId="22" xfId="1" applyNumberFormat="1" applyFont="1" applyFill="1" applyBorder="1" applyAlignment="1" applyProtection="1">
      <alignment horizontal="center"/>
    </xf>
    <xf numFmtId="188" fontId="25" fillId="35" borderId="72" xfId="0" applyNumberFormat="1" applyFont="1" applyFill="1" applyBorder="1" applyAlignment="1">
      <alignment horizontal="center" vertical="center"/>
    </xf>
    <xf numFmtId="188" fontId="25" fillId="0" borderId="4" xfId="1" applyNumberFormat="1" applyFont="1" applyFill="1" applyBorder="1" applyAlignment="1" applyProtection="1">
      <alignment horizontal="center"/>
    </xf>
    <xf numFmtId="188" fontId="25" fillId="0" borderId="88" xfId="1" applyNumberFormat="1" applyFont="1" applyFill="1" applyBorder="1" applyAlignment="1" applyProtection="1">
      <alignment horizontal="center"/>
    </xf>
    <xf numFmtId="188" fontId="25" fillId="35" borderId="47" xfId="0" applyNumberFormat="1" applyFont="1" applyFill="1" applyBorder="1" applyAlignment="1">
      <alignment horizontal="center" vertical="center"/>
    </xf>
    <xf numFmtId="188" fontId="25" fillId="35" borderId="11" xfId="1" applyNumberFormat="1" applyFont="1" applyFill="1" applyBorder="1" applyAlignment="1" applyProtection="1">
      <alignment horizontal="center"/>
    </xf>
    <xf numFmtId="188" fontId="25" fillId="35" borderId="89" xfId="1" applyNumberFormat="1" applyFont="1" applyFill="1" applyBorder="1" applyAlignment="1" applyProtection="1">
      <alignment horizontal="center"/>
    </xf>
    <xf numFmtId="188" fontId="25" fillId="35" borderId="20" xfId="0" applyNumberFormat="1" applyFont="1" applyFill="1" applyBorder="1" applyAlignment="1">
      <alignment horizontal="center" vertical="center"/>
    </xf>
    <xf numFmtId="188" fontId="25" fillId="35" borderId="11" xfId="1" applyNumberFormat="1" applyFont="1" applyFill="1" applyBorder="1" applyAlignment="1" applyProtection="1">
      <alignment vertical="center"/>
    </xf>
    <xf numFmtId="188" fontId="25" fillId="35" borderId="89" xfId="1" applyNumberFormat="1" applyFont="1" applyFill="1" applyBorder="1" applyAlignment="1" applyProtection="1">
      <alignment vertical="center"/>
    </xf>
    <xf numFmtId="188" fontId="25" fillId="0" borderId="0" xfId="0" applyNumberFormat="1" applyFont="1" applyAlignment="1">
      <alignment vertical="center"/>
    </xf>
    <xf numFmtId="0" fontId="25" fillId="0" borderId="62" xfId="0" applyFont="1" applyBorder="1"/>
    <xf numFmtId="0" fontId="25" fillId="0" borderId="16" xfId="0" applyFont="1" applyBorder="1"/>
    <xf numFmtId="0" fontId="25" fillId="0" borderId="96" xfId="0" applyFont="1" applyBorder="1"/>
    <xf numFmtId="188" fontId="25" fillId="0" borderId="97" xfId="1" applyNumberFormat="1" applyFont="1" applyFill="1" applyBorder="1" applyAlignment="1" applyProtection="1"/>
    <xf numFmtId="0" fontId="25" fillId="35" borderId="16" xfId="0" applyFont="1" applyFill="1" applyBorder="1"/>
    <xf numFmtId="188" fontId="25" fillId="35" borderId="16" xfId="1" applyNumberFormat="1" applyFont="1" applyFill="1" applyBorder="1" applyAlignment="1" applyProtection="1"/>
    <xf numFmtId="188" fontId="25" fillId="35" borderId="48" xfId="1" applyNumberFormat="1" applyFont="1" applyFill="1" applyBorder="1" applyAlignment="1" applyProtection="1"/>
    <xf numFmtId="0" fontId="25" fillId="35" borderId="3" xfId="0" applyFont="1" applyFill="1" applyBorder="1"/>
    <xf numFmtId="188" fontId="25" fillId="35" borderId="6" xfId="1" applyNumberFormat="1" applyFont="1" applyFill="1" applyBorder="1" applyAlignment="1" applyProtection="1"/>
    <xf numFmtId="188" fontId="25" fillId="35" borderId="49" xfId="1" applyNumberFormat="1" applyFont="1" applyFill="1" applyBorder="1" applyAlignment="1" applyProtection="1"/>
    <xf numFmtId="0" fontId="25" fillId="35" borderId="5" xfId="0" applyFont="1" applyFill="1" applyBorder="1"/>
    <xf numFmtId="188" fontId="25" fillId="35" borderId="93" xfId="1" applyNumberFormat="1" applyFont="1" applyFill="1" applyBorder="1" applyAlignment="1" applyProtection="1"/>
    <xf numFmtId="188" fontId="25" fillId="35" borderId="53" xfId="1" applyNumberFormat="1" applyFont="1" applyFill="1" applyBorder="1" applyAlignment="1" applyProtection="1"/>
    <xf numFmtId="188" fontId="25" fillId="35" borderId="62" xfId="1" applyNumberFormat="1" applyFont="1" applyFill="1" applyBorder="1" applyAlignment="1" applyProtection="1"/>
    <xf numFmtId="188" fontId="25" fillId="35" borderId="98" xfId="1" applyNumberFormat="1" applyFont="1" applyFill="1" applyBorder="1" applyAlignment="1" applyProtection="1"/>
    <xf numFmtId="188" fontId="25" fillId="35" borderId="92" xfId="1" applyNumberFormat="1" applyFont="1" applyFill="1" applyBorder="1" applyAlignment="1" applyProtection="1"/>
    <xf numFmtId="188" fontId="25" fillId="35" borderId="99" xfId="1" applyNumberFormat="1" applyFont="1" applyFill="1" applyBorder="1" applyAlignment="1" applyProtection="1"/>
    <xf numFmtId="0" fontId="25" fillId="0" borderId="10" xfId="0" applyFont="1" applyBorder="1" applyAlignment="1">
      <alignment horizontal="left"/>
    </xf>
    <xf numFmtId="188" fontId="25" fillId="0" borderId="10" xfId="1" applyNumberFormat="1" applyFont="1" applyFill="1" applyBorder="1" applyAlignment="1" applyProtection="1">
      <alignment horizontal="left"/>
    </xf>
    <xf numFmtId="0" fontId="25" fillId="0" borderId="52" xfId="0" applyFont="1" applyBorder="1" applyAlignment="1">
      <alignment horizontal="left"/>
    </xf>
    <xf numFmtId="188" fontId="25" fillId="0" borderId="52" xfId="1" applyNumberFormat="1" applyFont="1" applyFill="1" applyBorder="1" applyAlignment="1" applyProtection="1">
      <alignment horizontal="left"/>
    </xf>
    <xf numFmtId="0" fontId="25" fillId="0" borderId="53" xfId="0" applyFont="1" applyBorder="1" applyAlignment="1">
      <alignment horizontal="left"/>
    </xf>
    <xf numFmtId="188" fontId="25" fillId="35" borderId="53" xfId="1" applyNumberFormat="1" applyFont="1" applyFill="1" applyBorder="1" applyAlignment="1" applyProtection="1">
      <alignment horizontal="left"/>
    </xf>
    <xf numFmtId="0" fontId="25" fillId="0" borderId="55" xfId="0" applyFont="1" applyBorder="1" applyAlignment="1">
      <alignment horizontal="left"/>
    </xf>
    <xf numFmtId="188" fontId="25" fillId="0" borderId="55" xfId="1" applyNumberFormat="1" applyFont="1" applyFill="1" applyBorder="1" applyAlignment="1" applyProtection="1">
      <alignment horizontal="left"/>
    </xf>
    <xf numFmtId="188" fontId="25" fillId="0" borderId="6" xfId="1" applyNumberFormat="1" applyFont="1" applyFill="1" applyBorder="1" applyAlignment="1" applyProtection="1">
      <alignment horizontal="left"/>
    </xf>
    <xf numFmtId="0" fontId="25" fillId="0" borderId="96" xfId="0" applyFont="1" applyBorder="1" applyAlignment="1">
      <alignment horizontal="left"/>
    </xf>
    <xf numFmtId="188" fontId="25" fillId="0" borderId="97" xfId="1" applyNumberFormat="1" applyFont="1" applyFill="1" applyBorder="1" applyAlignment="1" applyProtection="1">
      <alignment horizontal="left"/>
    </xf>
    <xf numFmtId="0" fontId="25" fillId="0" borderId="63" xfId="0" applyFont="1" applyBorder="1" applyAlignment="1">
      <alignment horizontal="left"/>
    </xf>
    <xf numFmtId="188" fontId="25" fillId="0" borderId="63" xfId="1" applyNumberFormat="1" applyFont="1" applyFill="1" applyBorder="1" applyAlignment="1" applyProtection="1">
      <alignment horizontal="left"/>
    </xf>
    <xf numFmtId="188" fontId="25" fillId="35" borderId="63" xfId="1" applyNumberFormat="1" applyFont="1" applyFill="1" applyBorder="1" applyAlignment="1" applyProtection="1">
      <alignment horizontal="left"/>
    </xf>
    <xf numFmtId="0" fontId="25" fillId="0" borderId="67" xfId="0" applyFont="1" applyBorder="1" applyAlignment="1">
      <alignment horizontal="left"/>
    </xf>
    <xf numFmtId="188" fontId="25" fillId="0" borderId="67" xfId="1" applyNumberFormat="1" applyFont="1" applyFill="1" applyBorder="1" applyAlignment="1" applyProtection="1">
      <alignment horizontal="left"/>
    </xf>
    <xf numFmtId="0" fontId="25" fillId="0" borderId="54" xfId="0" applyFont="1" applyBorder="1" applyAlignment="1">
      <alignment horizontal="left"/>
    </xf>
    <xf numFmtId="188" fontId="25" fillId="0" borderId="54" xfId="1" applyNumberFormat="1" applyFont="1" applyFill="1" applyBorder="1" applyAlignment="1" applyProtection="1">
      <alignment horizontal="left"/>
    </xf>
    <xf numFmtId="0" fontId="25" fillId="0" borderId="62" xfId="0" applyFont="1" applyBorder="1" applyAlignment="1">
      <alignment horizontal="left"/>
    </xf>
    <xf numFmtId="188" fontId="25" fillId="0" borderId="62" xfId="1" applyNumberFormat="1" applyFont="1" applyFill="1" applyBorder="1" applyAlignment="1" applyProtection="1">
      <alignment horizontal="left"/>
    </xf>
    <xf numFmtId="188" fontId="25" fillId="35" borderId="62" xfId="1" applyNumberFormat="1" applyFont="1" applyFill="1" applyBorder="1" applyAlignment="1" applyProtection="1">
      <alignment horizontal="left"/>
    </xf>
    <xf numFmtId="0" fontId="25" fillId="0" borderId="23" xfId="0" applyFont="1" applyBorder="1" applyAlignment="1">
      <alignment horizontal="left"/>
    </xf>
    <xf numFmtId="188" fontId="25" fillId="0" borderId="23" xfId="1" applyNumberFormat="1" applyFont="1" applyFill="1" applyBorder="1" applyAlignment="1" applyProtection="1">
      <alignment horizontal="left"/>
    </xf>
    <xf numFmtId="0" fontId="25" fillId="0" borderId="103" xfId="0" applyFont="1" applyBorder="1" applyAlignment="1">
      <alignment horizontal="left"/>
    </xf>
    <xf numFmtId="0" fontId="25" fillId="0" borderId="104" xfId="0" applyFont="1" applyBorder="1" applyAlignment="1">
      <alignment horizontal="left"/>
    </xf>
    <xf numFmtId="0" fontId="25" fillId="0" borderId="105" xfId="0" applyFont="1" applyBorder="1" applyAlignment="1">
      <alignment horizontal="left"/>
    </xf>
    <xf numFmtId="0" fontId="25" fillId="37" borderId="10" xfId="0" applyFont="1" applyFill="1" applyBorder="1" applyAlignment="1">
      <alignment horizontal="left"/>
    </xf>
    <xf numFmtId="188" fontId="25" fillId="37" borderId="6" xfId="1" applyNumberFormat="1" applyFont="1" applyFill="1" applyBorder="1" applyAlignment="1" applyProtection="1">
      <alignment horizontal="left"/>
    </xf>
    <xf numFmtId="0" fontId="25" fillId="37" borderId="52" xfId="0" applyFont="1" applyFill="1" applyBorder="1" applyAlignment="1">
      <alignment horizontal="left"/>
    </xf>
    <xf numFmtId="188" fontId="25" fillId="37" borderId="52" xfId="1" applyNumberFormat="1" applyFont="1" applyFill="1" applyBorder="1" applyAlignment="1" applyProtection="1">
      <alignment horizontal="left"/>
    </xf>
    <xf numFmtId="0" fontId="25" fillId="37" borderId="53" xfId="0" applyFont="1" applyFill="1" applyBorder="1" applyAlignment="1">
      <alignment horizontal="left"/>
    </xf>
    <xf numFmtId="188" fontId="25" fillId="37" borderId="53" xfId="1" applyNumberFormat="1" applyFont="1" applyFill="1" applyBorder="1" applyAlignment="1" applyProtection="1">
      <alignment horizontal="left"/>
    </xf>
    <xf numFmtId="0" fontId="25" fillId="37" borderId="55" xfId="0" applyFont="1" applyFill="1" applyBorder="1" applyAlignment="1">
      <alignment horizontal="left"/>
    </xf>
    <xf numFmtId="188" fontId="25" fillId="37" borderId="55" xfId="1" applyNumberFormat="1" applyFont="1" applyFill="1" applyBorder="1" applyAlignment="1" applyProtection="1">
      <alignment horizontal="left"/>
    </xf>
    <xf numFmtId="0" fontId="25" fillId="35" borderId="53" xfId="0" applyFont="1" applyFill="1" applyBorder="1" applyAlignment="1">
      <alignment horizontal="left"/>
    </xf>
    <xf numFmtId="0" fontId="25" fillId="37" borderId="62" xfId="0" applyFont="1" applyFill="1" applyBorder="1" applyAlignment="1">
      <alignment horizontal="left"/>
    </xf>
    <xf numFmtId="188" fontId="25" fillId="37" borderId="62" xfId="1" applyNumberFormat="1" applyFont="1" applyFill="1" applyBorder="1" applyAlignment="1" applyProtection="1">
      <alignment horizontal="left"/>
    </xf>
    <xf numFmtId="0" fontId="25" fillId="35" borderId="62" xfId="0" applyFont="1" applyFill="1" applyBorder="1" applyAlignment="1">
      <alignment horizontal="left"/>
    </xf>
    <xf numFmtId="0" fontId="25" fillId="35" borderId="63" xfId="0" applyFont="1" applyFill="1" applyBorder="1" applyAlignment="1">
      <alignment horizontal="left"/>
    </xf>
    <xf numFmtId="0" fontId="25" fillId="37" borderId="96" xfId="0" applyFont="1" applyFill="1" applyBorder="1" applyAlignment="1">
      <alignment horizontal="left"/>
    </xf>
    <xf numFmtId="188" fontId="25" fillId="37" borderId="97" xfId="1" applyNumberFormat="1" applyFont="1" applyFill="1" applyBorder="1" applyAlignment="1" applyProtection="1">
      <alignment horizontal="left"/>
    </xf>
    <xf numFmtId="0" fontId="25" fillId="35" borderId="96" xfId="0" applyFont="1" applyFill="1" applyBorder="1" applyAlignment="1">
      <alignment horizontal="left"/>
    </xf>
    <xf numFmtId="188" fontId="25" fillId="35" borderId="97" xfId="1" applyNumberFormat="1" applyFont="1" applyFill="1" applyBorder="1" applyAlignment="1" applyProtection="1">
      <alignment horizontal="left"/>
    </xf>
    <xf numFmtId="188" fontId="25" fillId="0" borderId="101" xfId="1" applyNumberFormat="1" applyFont="1" applyFill="1" applyBorder="1" applyAlignment="1" applyProtection="1">
      <alignment horizontal="left"/>
    </xf>
    <xf numFmtId="0" fontId="25" fillId="0" borderId="90" xfId="0" applyFont="1" applyBorder="1" applyAlignment="1">
      <alignment horizontal="left"/>
    </xf>
    <xf numFmtId="188" fontId="25" fillId="0" borderId="87" xfId="1" applyNumberFormat="1" applyFont="1" applyFill="1" applyBorder="1" applyAlignment="1" applyProtection="1">
      <alignment horizontal="left"/>
    </xf>
    <xf numFmtId="188" fontId="25" fillId="0" borderId="25" xfId="1" applyNumberFormat="1" applyFont="1" applyFill="1" applyBorder="1" applyAlignment="1" applyProtection="1">
      <alignment horizontal="left"/>
    </xf>
    <xf numFmtId="188" fontId="25" fillId="0" borderId="19" xfId="1" applyNumberFormat="1" applyFont="1" applyFill="1" applyBorder="1" applyAlignment="1" applyProtection="1">
      <alignment horizontal="left"/>
    </xf>
    <xf numFmtId="188" fontId="25" fillId="35" borderId="15" xfId="1" applyNumberFormat="1" applyFont="1" applyFill="1" applyBorder="1" applyAlignment="1" applyProtection="1">
      <alignment horizontal="left"/>
    </xf>
    <xf numFmtId="188" fontId="25" fillId="37" borderId="19" xfId="1" applyNumberFormat="1" applyFont="1" applyFill="1" applyBorder="1" applyAlignment="1" applyProtection="1">
      <alignment horizontal="left"/>
    </xf>
    <xf numFmtId="188" fontId="25" fillId="37" borderId="110" xfId="1" applyNumberFormat="1" applyFont="1" applyFill="1" applyBorder="1" applyAlignment="1" applyProtection="1">
      <alignment horizontal="left"/>
    </xf>
    <xf numFmtId="188" fontId="25" fillId="0" borderId="110" xfId="1" applyNumberFormat="1" applyFont="1" applyFill="1" applyBorder="1" applyAlignment="1" applyProtection="1">
      <alignment horizontal="left"/>
    </xf>
    <xf numFmtId="188" fontId="25" fillId="0" borderId="106" xfId="1" applyNumberFormat="1" applyFont="1" applyFill="1" applyBorder="1" applyAlignment="1" applyProtection="1">
      <alignment horizontal="left"/>
    </xf>
    <xf numFmtId="0" fontId="24" fillId="0" borderId="26" xfId="0" applyFont="1" applyBorder="1" applyAlignment="1"/>
    <xf numFmtId="0" fontId="25" fillId="35" borderId="14" xfId="0" applyFont="1" applyFill="1" applyBorder="1" applyAlignment="1">
      <alignment horizontal="center" vertical="center"/>
    </xf>
    <xf numFmtId="188" fontId="25" fillId="0" borderId="112" xfId="1" applyNumberFormat="1" applyFont="1" applyFill="1" applyBorder="1" applyAlignment="1" applyProtection="1"/>
    <xf numFmtId="187" fontId="25" fillId="35" borderId="15" xfId="1" applyFont="1" applyFill="1" applyBorder="1" applyAlignment="1">
      <alignment horizontal="center"/>
    </xf>
    <xf numFmtId="0" fontId="25" fillId="37" borderId="1" xfId="0" applyFont="1" applyFill="1" applyBorder="1" applyAlignment="1">
      <alignment horizontal="center" vertical="center" wrapText="1"/>
    </xf>
    <xf numFmtId="188" fontId="25" fillId="37" borderId="52" xfId="1" applyNumberFormat="1" applyFont="1" applyFill="1" applyBorder="1" applyAlignment="1" applyProtection="1"/>
    <xf numFmtId="188" fontId="25" fillId="37" borderId="62" xfId="1" applyNumberFormat="1" applyFont="1" applyFill="1" applyBorder="1" applyAlignment="1" applyProtection="1"/>
    <xf numFmtId="0" fontId="25" fillId="37" borderId="14" xfId="0" applyFont="1" applyFill="1" applyBorder="1" applyAlignment="1">
      <alignment horizontal="center" vertical="center" wrapText="1"/>
    </xf>
    <xf numFmtId="188" fontId="25" fillId="37" borderId="111" xfId="1" applyNumberFormat="1" applyFont="1" applyFill="1" applyBorder="1" applyAlignment="1" applyProtection="1"/>
    <xf numFmtId="188" fontId="25" fillId="37" borderId="95" xfId="1" applyNumberFormat="1" applyFont="1" applyFill="1" applyBorder="1" applyAlignment="1" applyProtection="1"/>
    <xf numFmtId="187" fontId="25" fillId="35" borderId="72" xfId="1" applyFont="1" applyFill="1" applyBorder="1" applyAlignment="1">
      <alignment horizontal="center"/>
    </xf>
    <xf numFmtId="187" fontId="25" fillId="35" borderId="74" xfId="1" applyFont="1" applyFill="1" applyBorder="1" applyAlignment="1">
      <alignment horizontal="center"/>
    </xf>
    <xf numFmtId="0" fontId="25" fillId="35" borderId="0" xfId="0" applyFont="1" applyFill="1" applyAlignment="1">
      <alignment horizontal="left"/>
    </xf>
    <xf numFmtId="0" fontId="25" fillId="35" borderId="0" xfId="0" applyFont="1" applyFill="1"/>
    <xf numFmtId="0" fontId="34" fillId="0" borderId="0" xfId="0" applyFont="1"/>
    <xf numFmtId="43" fontId="25" fillId="0" borderId="0" xfId="0" applyNumberFormat="1" applyFont="1" applyAlignment="1">
      <alignment horizontal="left"/>
    </xf>
    <xf numFmtId="0" fontId="26" fillId="0" borderId="0" xfId="0" applyFont="1"/>
    <xf numFmtId="1" fontId="25" fillId="0" borderId="0" xfId="0" applyNumberFormat="1" applyFont="1" applyFill="1"/>
    <xf numFmtId="0" fontId="25" fillId="38" borderId="10" xfId="0" applyFont="1" applyFill="1" applyBorder="1" applyAlignment="1">
      <alignment horizontal="center" vertical="center"/>
    </xf>
    <xf numFmtId="188" fontId="25" fillId="38" borderId="13" xfId="0" applyNumberFormat="1" applyFont="1" applyFill="1" applyBorder="1"/>
    <xf numFmtId="188" fontId="25" fillId="35" borderId="15" xfId="0" applyNumberFormat="1" applyFont="1" applyFill="1" applyBorder="1"/>
    <xf numFmtId="0" fontId="25" fillId="0" borderId="2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67" xfId="0" applyFont="1" applyBorder="1"/>
    <xf numFmtId="188" fontId="25" fillId="35" borderId="68" xfId="0" applyNumberFormat="1" applyFont="1" applyFill="1" applyBorder="1"/>
    <xf numFmtId="188" fontId="25" fillId="35" borderId="65" xfId="0" applyNumberFormat="1" applyFont="1" applyFill="1" applyBorder="1"/>
    <xf numFmtId="0" fontId="25" fillId="0" borderId="21" xfId="0" applyFont="1" applyBorder="1" applyAlignment="1">
      <alignment horizontal="center"/>
    </xf>
    <xf numFmtId="188" fontId="25" fillId="35" borderId="66" xfId="0" applyNumberFormat="1" applyFont="1" applyFill="1" applyBorder="1"/>
    <xf numFmtId="188" fontId="25" fillId="35" borderId="28" xfId="1" applyNumberFormat="1" applyFont="1" applyFill="1" applyBorder="1" applyAlignment="1" applyProtection="1"/>
    <xf numFmtId="188" fontId="25" fillId="35" borderId="28" xfId="0" applyNumberFormat="1" applyFont="1" applyFill="1" applyBorder="1"/>
    <xf numFmtId="0" fontId="25" fillId="35" borderId="3" xfId="0" applyFont="1" applyFill="1" applyBorder="1" applyAlignment="1">
      <alignment horizontal="center"/>
    </xf>
    <xf numFmtId="43" fontId="25" fillId="34" borderId="15" xfId="0" applyNumberFormat="1" applyFont="1" applyFill="1" applyBorder="1"/>
    <xf numFmtId="190" fontId="25" fillId="34" borderId="15" xfId="0" applyNumberFormat="1" applyFont="1" applyFill="1" applyBorder="1"/>
    <xf numFmtId="0" fontId="25" fillId="0" borderId="79" xfId="0" applyFont="1" applyFill="1" applyBorder="1" applyAlignment="1">
      <alignment horizontal="center" vertical="center" wrapText="1"/>
    </xf>
    <xf numFmtId="0" fontId="25" fillId="0" borderId="119" xfId="0" applyFont="1" applyBorder="1"/>
    <xf numFmtId="188" fontId="25" fillId="0" borderId="120" xfId="1" applyNumberFormat="1" applyFont="1" applyFill="1" applyBorder="1" applyAlignment="1" applyProtection="1"/>
    <xf numFmtId="188" fontId="25" fillId="0" borderId="119" xfId="1" applyNumberFormat="1" applyFont="1" applyFill="1" applyBorder="1" applyAlignment="1" applyProtection="1"/>
    <xf numFmtId="188" fontId="25" fillId="35" borderId="94" xfId="1" applyNumberFormat="1" applyFont="1" applyFill="1" applyBorder="1" applyAlignment="1" applyProtection="1"/>
    <xf numFmtId="188" fontId="25" fillId="35" borderId="24" xfId="1" applyNumberFormat="1" applyFont="1" applyFill="1" applyBorder="1" applyAlignment="1" applyProtection="1"/>
    <xf numFmtId="43" fontId="25" fillId="34" borderId="24" xfId="0" applyNumberFormat="1" applyFont="1" applyFill="1" applyBorder="1"/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35" borderId="2" xfId="0" applyFont="1" applyFill="1" applyBorder="1" applyAlignment="1">
      <alignment horizontal="center"/>
    </xf>
    <xf numFmtId="188" fontId="25" fillId="35" borderId="3" xfId="1" applyNumberFormat="1" applyFont="1" applyFill="1" applyBorder="1" applyAlignment="1" applyProtection="1"/>
    <xf numFmtId="188" fontId="25" fillId="35" borderId="21" xfId="1" applyNumberFormat="1" applyFont="1" applyFill="1" applyBorder="1" applyAlignment="1" applyProtection="1"/>
    <xf numFmtId="188" fontId="25" fillId="35" borderId="2" xfId="0" applyNumberFormat="1" applyFont="1" applyFill="1" applyBorder="1"/>
    <xf numFmtId="188" fontId="25" fillId="35" borderId="3" xfId="0" applyNumberFormat="1" applyFont="1" applyFill="1" applyBorder="1"/>
    <xf numFmtId="188" fontId="25" fillId="35" borderId="4" xfId="0" applyNumberFormat="1" applyFont="1" applyFill="1" applyBorder="1"/>
    <xf numFmtId="0" fontId="25" fillId="35" borderId="21" xfId="0" applyFont="1" applyFill="1" applyBorder="1" applyAlignment="1">
      <alignment horizontal="center"/>
    </xf>
    <xf numFmtId="188" fontId="25" fillId="35" borderId="4" xfId="1" applyNumberFormat="1" applyFont="1" applyFill="1" applyBorder="1" applyAlignment="1" applyProtection="1"/>
    <xf numFmtId="0" fontId="25" fillId="37" borderId="2" xfId="0" applyFont="1" applyFill="1" applyBorder="1" applyAlignment="1">
      <alignment horizontal="center"/>
    </xf>
    <xf numFmtId="188" fontId="25" fillId="37" borderId="2" xfId="1" applyNumberFormat="1" applyFont="1" applyFill="1" applyBorder="1" applyAlignment="1" applyProtection="1"/>
    <xf numFmtId="0" fontId="25" fillId="37" borderId="3" xfId="0" applyFont="1" applyFill="1" applyBorder="1" applyAlignment="1">
      <alignment horizontal="center"/>
    </xf>
    <xf numFmtId="188" fontId="25" fillId="37" borderId="3" xfId="1" applyNumberFormat="1" applyFont="1" applyFill="1" applyBorder="1" applyAlignment="1" applyProtection="1"/>
    <xf numFmtId="188" fontId="25" fillId="37" borderId="4" xfId="1" applyNumberFormat="1" applyFont="1" applyFill="1" applyBorder="1" applyAlignment="1" applyProtection="1"/>
    <xf numFmtId="188" fontId="25" fillId="37" borderId="6" xfId="1" applyNumberFormat="1" applyFont="1" applyFill="1" applyBorder="1" applyAlignment="1" applyProtection="1"/>
    <xf numFmtId="0" fontId="25" fillId="0" borderId="6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37" borderId="6" xfId="0" applyFont="1" applyFill="1" applyBorder="1" applyAlignment="1">
      <alignment horizontal="center"/>
    </xf>
    <xf numFmtId="188" fontId="25" fillId="35" borderId="67" xfId="1" applyNumberFormat="1" applyFont="1" applyFill="1" applyBorder="1" applyAlignment="1" applyProtection="1"/>
    <xf numFmtId="188" fontId="25" fillId="35" borderId="68" xfId="1" applyNumberFormat="1" applyFont="1" applyFill="1" applyBorder="1" applyAlignment="1" applyProtection="1"/>
    <xf numFmtId="188" fontId="25" fillId="35" borderId="65" xfId="1" applyNumberFormat="1" applyFont="1" applyFill="1" applyBorder="1" applyAlignment="1" applyProtection="1"/>
    <xf numFmtId="188" fontId="25" fillId="35" borderId="66" xfId="1" applyNumberFormat="1" applyFont="1" applyFill="1" applyBorder="1" applyAlignment="1" applyProtection="1"/>
    <xf numFmtId="0" fontId="25" fillId="35" borderId="1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0" borderId="63" xfId="0" applyFont="1" applyBorder="1"/>
    <xf numFmtId="188" fontId="25" fillId="35" borderId="63" xfId="1" applyNumberFormat="1" applyFont="1" applyFill="1" applyBorder="1" applyAlignment="1" applyProtection="1"/>
    <xf numFmtId="188" fontId="25" fillId="37" borderId="63" xfId="1" applyNumberFormat="1" applyFont="1" applyFill="1" applyBorder="1" applyAlignment="1" applyProtection="1"/>
    <xf numFmtId="188" fontId="25" fillId="37" borderId="67" xfId="1" applyNumberFormat="1" applyFont="1" applyFill="1" applyBorder="1" applyAlignment="1" applyProtection="1"/>
    <xf numFmtId="188" fontId="25" fillId="39" borderId="63" xfId="1" applyNumberFormat="1" applyFont="1" applyFill="1" applyBorder="1" applyAlignment="1" applyProtection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16" xfId="0" applyFont="1" applyBorder="1" applyAlignment="1">
      <alignment horizontal="left"/>
    </xf>
    <xf numFmtId="188" fontId="28" fillId="0" borderId="67" xfId="1" applyNumberFormat="1" applyFont="1" applyFill="1" applyBorder="1" applyAlignment="1" applyProtection="1">
      <alignment horizontal="left"/>
    </xf>
    <xf numFmtId="188" fontId="28" fillId="37" borderId="67" xfId="1" applyNumberFormat="1" applyFont="1" applyFill="1" applyBorder="1" applyAlignment="1" applyProtection="1">
      <alignment horizontal="left"/>
    </xf>
    <xf numFmtId="188" fontId="28" fillId="35" borderId="68" xfId="1" applyNumberFormat="1" applyFont="1" applyFill="1" applyBorder="1" applyAlignment="1" applyProtection="1">
      <alignment horizontal="left"/>
    </xf>
    <xf numFmtId="0" fontId="28" fillId="0" borderId="3" xfId="0" applyFont="1" applyBorder="1" applyAlignment="1">
      <alignment horizontal="left"/>
    </xf>
    <xf numFmtId="188" fontId="28" fillId="0" borderId="53" xfId="1" applyNumberFormat="1" applyFont="1" applyFill="1" applyBorder="1" applyAlignment="1" applyProtection="1">
      <alignment horizontal="left"/>
    </xf>
    <xf numFmtId="188" fontId="28" fillId="37" borderId="53" xfId="1" applyNumberFormat="1" applyFont="1" applyFill="1" applyBorder="1" applyAlignment="1" applyProtection="1">
      <alignment horizontal="left"/>
    </xf>
    <xf numFmtId="188" fontId="28" fillId="35" borderId="65" xfId="1" applyNumberFormat="1" applyFont="1" applyFill="1" applyBorder="1" applyAlignment="1" applyProtection="1">
      <alignment horizontal="left"/>
    </xf>
    <xf numFmtId="0" fontId="28" fillId="0" borderId="21" xfId="0" applyFont="1" applyBorder="1" applyAlignment="1">
      <alignment horizontal="left"/>
    </xf>
    <xf numFmtId="188" fontId="28" fillId="0" borderId="54" xfId="1" applyNumberFormat="1" applyFont="1" applyFill="1" applyBorder="1" applyAlignment="1" applyProtection="1">
      <alignment horizontal="left"/>
    </xf>
    <xf numFmtId="188" fontId="28" fillId="37" borderId="54" xfId="1" applyNumberFormat="1" applyFont="1" applyFill="1" applyBorder="1" applyAlignment="1" applyProtection="1">
      <alignment horizontal="left"/>
    </xf>
    <xf numFmtId="188" fontId="28" fillId="35" borderId="66" xfId="1" applyNumberFormat="1" applyFont="1" applyFill="1" applyBorder="1" applyAlignment="1" applyProtection="1">
      <alignment horizontal="left"/>
    </xf>
    <xf numFmtId="0" fontId="28" fillId="0" borderId="6" xfId="0" applyFont="1" applyBorder="1" applyAlignment="1">
      <alignment horizontal="left"/>
    </xf>
    <xf numFmtId="188" fontId="28" fillId="0" borderId="63" xfId="1" applyNumberFormat="1" applyFont="1" applyFill="1" applyBorder="1" applyAlignment="1" applyProtection="1">
      <alignment horizontal="left"/>
    </xf>
    <xf numFmtId="188" fontId="28" fillId="37" borderId="63" xfId="1" applyNumberFormat="1" applyFont="1" applyFill="1" applyBorder="1" applyAlignment="1" applyProtection="1">
      <alignment horizontal="left"/>
    </xf>
    <xf numFmtId="0" fontId="28" fillId="0" borderId="63" xfId="0" applyFont="1" applyBorder="1" applyAlignment="1">
      <alignment horizontal="left"/>
    </xf>
    <xf numFmtId="188" fontId="28" fillId="35" borderId="63" xfId="1" applyNumberFormat="1" applyFont="1" applyFill="1" applyBorder="1" applyAlignment="1" applyProtection="1">
      <alignment horizontal="left"/>
    </xf>
    <xf numFmtId="0" fontId="28" fillId="0" borderId="53" xfId="0" applyFont="1" applyBorder="1" applyAlignment="1">
      <alignment horizontal="left"/>
    </xf>
    <xf numFmtId="188" fontId="28" fillId="35" borderId="53" xfId="1" applyNumberFormat="1" applyFont="1" applyFill="1" applyBorder="1" applyAlignment="1" applyProtection="1">
      <alignment horizontal="left"/>
    </xf>
    <xf numFmtId="0" fontId="28" fillId="0" borderId="5" xfId="0" applyFont="1" applyBorder="1" applyAlignment="1">
      <alignment horizontal="left"/>
    </xf>
    <xf numFmtId="188" fontId="28" fillId="0" borderId="62" xfId="1" applyNumberFormat="1" applyFont="1" applyFill="1" applyBorder="1" applyAlignment="1" applyProtection="1">
      <alignment horizontal="left"/>
    </xf>
    <xf numFmtId="188" fontId="28" fillId="37" borderId="62" xfId="1" applyNumberFormat="1" applyFont="1" applyFill="1" applyBorder="1" applyAlignment="1" applyProtection="1">
      <alignment horizontal="left"/>
    </xf>
    <xf numFmtId="0" fontId="28" fillId="0" borderId="62" xfId="0" applyFont="1" applyBorder="1" applyAlignment="1">
      <alignment horizontal="left"/>
    </xf>
    <xf numFmtId="188" fontId="28" fillId="35" borderId="62" xfId="1" applyNumberFormat="1" applyFont="1" applyFill="1" applyBorder="1" applyAlignment="1" applyProtection="1">
      <alignment horizontal="left"/>
    </xf>
    <xf numFmtId="0" fontId="28" fillId="0" borderId="0" xfId="0" applyFont="1" applyFill="1" applyAlignment="1">
      <alignment horizontal="left"/>
    </xf>
    <xf numFmtId="0" fontId="28" fillId="38" borderId="6" xfId="0" applyFont="1" applyFill="1" applyBorder="1" applyAlignment="1">
      <alignment horizontal="left"/>
    </xf>
    <xf numFmtId="188" fontId="28" fillId="38" borderId="63" xfId="1" applyNumberFormat="1" applyFont="1" applyFill="1" applyBorder="1" applyAlignment="1" applyProtection="1">
      <alignment horizontal="left"/>
    </xf>
    <xf numFmtId="0" fontId="28" fillId="38" borderId="3" xfId="0" applyFont="1" applyFill="1" applyBorder="1" applyAlignment="1">
      <alignment horizontal="left"/>
    </xf>
    <xf numFmtId="188" fontId="28" fillId="38" borderId="53" xfId="1" applyNumberFormat="1" applyFont="1" applyFill="1" applyBorder="1" applyAlignment="1" applyProtection="1">
      <alignment horizontal="left"/>
    </xf>
    <xf numFmtId="0" fontId="28" fillId="38" borderId="5" xfId="0" applyFont="1" applyFill="1" applyBorder="1" applyAlignment="1">
      <alignment horizontal="left"/>
    </xf>
    <xf numFmtId="188" fontId="28" fillId="38" borderId="62" xfId="1" applyNumberFormat="1" applyFont="1" applyFill="1" applyBorder="1" applyAlignment="1" applyProtection="1">
      <alignment horizontal="left"/>
    </xf>
    <xf numFmtId="0" fontId="28" fillId="37" borderId="16" xfId="0" applyFont="1" applyFill="1" applyBorder="1" applyAlignment="1">
      <alignment horizontal="left"/>
    </xf>
    <xf numFmtId="0" fontId="28" fillId="37" borderId="3" xfId="0" applyFont="1" applyFill="1" applyBorder="1" applyAlignment="1">
      <alignment horizontal="left"/>
    </xf>
    <xf numFmtId="0" fontId="28" fillId="37" borderId="21" xfId="0" applyFont="1" applyFill="1" applyBorder="1" applyAlignment="1">
      <alignment horizontal="left"/>
    </xf>
    <xf numFmtId="188" fontId="28" fillId="37" borderId="119" xfId="1" applyNumberFormat="1" applyFont="1" applyFill="1" applyBorder="1" applyAlignment="1" applyProtection="1">
      <alignment horizontal="left"/>
    </xf>
    <xf numFmtId="188" fontId="28" fillId="0" borderId="137" xfId="1" applyNumberFormat="1" applyFont="1" applyFill="1" applyBorder="1" applyAlignment="1" applyProtection="1">
      <alignment horizontal="left"/>
    </xf>
    <xf numFmtId="188" fontId="28" fillId="0" borderId="138" xfId="1" applyNumberFormat="1" applyFont="1" applyFill="1" applyBorder="1" applyAlignment="1" applyProtection="1">
      <alignment horizontal="left"/>
    </xf>
    <xf numFmtId="188" fontId="28" fillId="37" borderId="138" xfId="1" applyNumberFormat="1" applyFont="1" applyFill="1" applyBorder="1" applyAlignment="1" applyProtection="1">
      <alignment horizontal="left"/>
    </xf>
    <xf numFmtId="188" fontId="28" fillId="35" borderId="139" xfId="1" applyNumberFormat="1" applyFont="1" applyFill="1" applyBorder="1" applyAlignment="1" applyProtection="1">
      <alignment horizontal="left"/>
    </xf>
    <xf numFmtId="188" fontId="28" fillId="37" borderId="112" xfId="1" applyNumberFormat="1" applyFont="1" applyFill="1" applyBorder="1" applyAlignment="1" applyProtection="1">
      <alignment horizontal="left"/>
    </xf>
    <xf numFmtId="188" fontId="28" fillId="0" borderId="140" xfId="1" applyNumberFormat="1" applyFont="1" applyFill="1" applyBorder="1" applyAlignment="1" applyProtection="1">
      <alignment horizontal="left"/>
    </xf>
    <xf numFmtId="188" fontId="28" fillId="0" borderId="141" xfId="1" applyNumberFormat="1" applyFont="1" applyFill="1" applyBorder="1" applyAlignment="1" applyProtection="1">
      <alignment horizontal="left"/>
    </xf>
    <xf numFmtId="188" fontId="28" fillId="37" borderId="141" xfId="1" applyNumberFormat="1" applyFont="1" applyFill="1" applyBorder="1" applyAlignment="1" applyProtection="1">
      <alignment horizontal="left"/>
    </xf>
    <xf numFmtId="188" fontId="28" fillId="35" borderId="142" xfId="1" applyNumberFormat="1" applyFont="1" applyFill="1" applyBorder="1" applyAlignment="1" applyProtection="1">
      <alignment horizontal="left"/>
    </xf>
    <xf numFmtId="188" fontId="28" fillId="37" borderId="120" xfId="1" applyNumberFormat="1" applyFont="1" applyFill="1" applyBorder="1" applyAlignment="1" applyProtection="1">
      <alignment horizontal="left"/>
    </xf>
    <xf numFmtId="188" fontId="28" fillId="0" borderId="143" xfId="1" applyNumberFormat="1" applyFont="1" applyFill="1" applyBorder="1" applyAlignment="1" applyProtection="1">
      <alignment horizontal="left"/>
    </xf>
    <xf numFmtId="188" fontId="28" fillId="0" borderId="144" xfId="1" applyNumberFormat="1" applyFont="1" applyFill="1" applyBorder="1" applyAlignment="1" applyProtection="1">
      <alignment horizontal="left"/>
    </xf>
    <xf numFmtId="188" fontId="28" fillId="37" borderId="144" xfId="1" applyNumberFormat="1" applyFont="1" applyFill="1" applyBorder="1" applyAlignment="1" applyProtection="1">
      <alignment horizontal="left"/>
    </xf>
    <xf numFmtId="188" fontId="28" fillId="35" borderId="145" xfId="1" applyNumberFormat="1" applyFont="1" applyFill="1" applyBorder="1" applyAlignment="1" applyProtection="1">
      <alignment horizontal="left"/>
    </xf>
    <xf numFmtId="188" fontId="28" fillId="35" borderId="127" xfId="1" applyNumberFormat="1" applyFont="1" applyFill="1" applyBorder="1" applyAlignment="1" applyProtection="1">
      <alignment horizontal="left"/>
    </xf>
    <xf numFmtId="188" fontId="28" fillId="35" borderId="125" xfId="1" applyNumberFormat="1" applyFont="1" applyFill="1" applyBorder="1" applyAlignment="1" applyProtection="1">
      <alignment horizontal="left"/>
    </xf>
    <xf numFmtId="0" fontId="28" fillId="37" borderId="121" xfId="0" applyFont="1" applyFill="1" applyBorder="1" applyAlignment="1">
      <alignment horizontal="left"/>
    </xf>
    <xf numFmtId="0" fontId="28" fillId="37" borderId="122" xfId="0" applyFont="1" applyFill="1" applyBorder="1" applyAlignment="1">
      <alignment horizontal="left"/>
    </xf>
    <xf numFmtId="188" fontId="28" fillId="0" borderId="0" xfId="0" applyNumberFormat="1" applyFont="1" applyAlignment="1">
      <alignment horizontal="left"/>
    </xf>
    <xf numFmtId="0" fontId="28" fillId="37" borderId="123" xfId="0" applyFont="1" applyFill="1" applyBorder="1" applyAlignment="1">
      <alignment horizontal="left"/>
    </xf>
    <xf numFmtId="0" fontId="28" fillId="35" borderId="121" xfId="0" applyFont="1" applyFill="1" applyBorder="1" applyAlignment="1">
      <alignment horizontal="left"/>
    </xf>
    <xf numFmtId="188" fontId="28" fillId="35" borderId="67" xfId="1" applyNumberFormat="1" applyFont="1" applyFill="1" applyBorder="1" applyAlignment="1" applyProtection="1">
      <alignment horizontal="left"/>
    </xf>
    <xf numFmtId="0" fontId="28" fillId="35" borderId="122" xfId="0" applyFont="1" applyFill="1" applyBorder="1" applyAlignment="1">
      <alignment horizontal="left"/>
    </xf>
    <xf numFmtId="0" fontId="28" fillId="35" borderId="123" xfId="0" applyFont="1" applyFill="1" applyBorder="1" applyAlignment="1">
      <alignment horizontal="left"/>
    </xf>
    <xf numFmtId="188" fontId="28" fillId="35" borderId="50" xfId="1" applyNumberFormat="1" applyFont="1" applyFill="1" applyBorder="1" applyAlignment="1" applyProtection="1">
      <alignment horizontal="left"/>
    </xf>
    <xf numFmtId="188" fontId="28" fillId="35" borderId="119" xfId="1" applyNumberFormat="1" applyFont="1" applyFill="1" applyBorder="1" applyAlignment="1" applyProtection="1">
      <alignment horizontal="left"/>
    </xf>
    <xf numFmtId="188" fontId="28" fillId="35" borderId="146" xfId="1" applyNumberFormat="1" applyFont="1" applyFill="1" applyBorder="1" applyAlignment="1" applyProtection="1">
      <alignment horizontal="left"/>
    </xf>
    <xf numFmtId="188" fontId="28" fillId="35" borderId="147" xfId="1" applyNumberFormat="1" applyFont="1" applyFill="1" applyBorder="1" applyAlignment="1" applyProtection="1">
      <alignment horizontal="left"/>
    </xf>
    <xf numFmtId="188" fontId="28" fillId="35" borderId="137" xfId="1" applyNumberFormat="1" applyFont="1" applyFill="1" applyBorder="1" applyAlignment="1" applyProtection="1">
      <alignment horizontal="left"/>
    </xf>
    <xf numFmtId="188" fontId="28" fillId="35" borderId="138" xfId="1" applyNumberFormat="1" applyFont="1" applyFill="1" applyBorder="1" applyAlignment="1" applyProtection="1">
      <alignment horizontal="left"/>
    </xf>
    <xf numFmtId="188" fontId="28" fillId="35" borderId="140" xfId="1" applyNumberFormat="1" applyFont="1" applyFill="1" applyBorder="1" applyAlignment="1" applyProtection="1">
      <alignment horizontal="left"/>
    </xf>
    <xf numFmtId="188" fontId="28" fillId="35" borderId="141" xfId="1" applyNumberFormat="1" applyFont="1" applyFill="1" applyBorder="1" applyAlignment="1" applyProtection="1">
      <alignment horizontal="left"/>
    </xf>
    <xf numFmtId="188" fontId="28" fillId="35" borderId="143" xfId="1" applyNumberFormat="1" applyFont="1" applyFill="1" applyBorder="1" applyAlignment="1" applyProtection="1">
      <alignment horizontal="left"/>
    </xf>
    <xf numFmtId="188" fontId="28" fillId="35" borderId="144" xfId="1" applyNumberFormat="1" applyFont="1" applyFill="1" applyBorder="1" applyAlignment="1" applyProtection="1">
      <alignment horizontal="left"/>
    </xf>
    <xf numFmtId="0" fontId="28" fillId="35" borderId="27" xfId="0" applyFont="1" applyFill="1" applyBorder="1" applyAlignment="1">
      <alignment horizontal="center" vertical="center" wrapText="1"/>
    </xf>
    <xf numFmtId="188" fontId="25" fillId="35" borderId="54" xfId="1" applyNumberFormat="1" applyFont="1" applyFill="1" applyBorder="1" applyAlignment="1" applyProtection="1"/>
    <xf numFmtId="0" fontId="25" fillId="0" borderId="53" xfId="0" applyFont="1" applyBorder="1" applyAlignment="1">
      <alignment horizontal="center"/>
    </xf>
    <xf numFmtId="0" fontId="25" fillId="39" borderId="53" xfId="0" applyFont="1" applyFill="1" applyBorder="1"/>
    <xf numFmtId="188" fontId="25" fillId="39" borderId="53" xfId="1" applyNumberFormat="1" applyFont="1" applyFill="1" applyBorder="1" applyAlignment="1" applyProtection="1"/>
    <xf numFmtId="0" fontId="25" fillId="39" borderId="53" xfId="0" applyFont="1" applyFill="1" applyBorder="1" applyAlignment="1">
      <alignment horizontal="center"/>
    </xf>
    <xf numFmtId="0" fontId="25" fillId="39" borderId="54" xfId="0" applyFont="1" applyFill="1" applyBorder="1"/>
    <xf numFmtId="188" fontId="25" fillId="39" borderId="54" xfId="1" applyNumberFormat="1" applyFont="1" applyFill="1" applyBorder="1" applyAlignment="1" applyProtection="1"/>
    <xf numFmtId="0" fontId="25" fillId="39" borderId="63" xfId="0" applyFont="1" applyFill="1" applyBorder="1"/>
    <xf numFmtId="0" fontId="25" fillId="0" borderId="54" xfId="0" applyFont="1" applyBorder="1"/>
    <xf numFmtId="0" fontId="25" fillId="35" borderId="67" xfId="0" applyFont="1" applyFill="1" applyBorder="1"/>
    <xf numFmtId="0" fontId="25" fillId="35" borderId="53" xfId="0" applyFont="1" applyFill="1" applyBorder="1"/>
    <xf numFmtId="0" fontId="25" fillId="35" borderId="53" xfId="0" applyFont="1" applyFill="1" applyBorder="1" applyAlignment="1">
      <alignment horizontal="center"/>
    </xf>
    <xf numFmtId="0" fontId="25" fillId="35" borderId="54" xfId="0" applyFont="1" applyFill="1" applyBorder="1"/>
    <xf numFmtId="2" fontId="25" fillId="35" borderId="119" xfId="0" applyNumberFormat="1" applyFont="1" applyFill="1" applyBorder="1"/>
    <xf numFmtId="0" fontId="25" fillId="0" borderId="0" xfId="0" applyFont="1" applyAlignment="1">
      <alignment horizontal="left" wrapText="1"/>
    </xf>
    <xf numFmtId="0" fontId="25" fillId="0" borderId="150" xfId="0" applyFont="1" applyBorder="1"/>
    <xf numFmtId="0" fontId="25" fillId="0" borderId="55" xfId="0" applyFont="1" applyBorder="1"/>
    <xf numFmtId="0" fontId="25" fillId="0" borderId="103" xfId="0" applyFont="1" applyBorder="1"/>
    <xf numFmtId="0" fontId="25" fillId="0" borderId="104" xfId="0" applyFont="1" applyBorder="1"/>
    <xf numFmtId="0" fontId="25" fillId="0" borderId="105" xfId="0" applyFont="1" applyBorder="1"/>
    <xf numFmtId="0" fontId="25" fillId="0" borderId="151" xfId="0" applyFont="1" applyBorder="1"/>
    <xf numFmtId="0" fontId="25" fillId="0" borderId="148" xfId="0" applyFont="1" applyBorder="1"/>
    <xf numFmtId="0" fontId="25" fillId="35" borderId="103" xfId="0" applyFont="1" applyFill="1" applyBorder="1"/>
    <xf numFmtId="0" fontId="25" fillId="35" borderId="104" xfId="0" applyFont="1" applyFill="1" applyBorder="1"/>
    <xf numFmtId="0" fontId="25" fillId="35" borderId="105" xfId="0" applyFont="1" applyFill="1" applyBorder="1"/>
    <xf numFmtId="0" fontId="25" fillId="37" borderId="103" xfId="0" applyFont="1" applyFill="1" applyBorder="1"/>
    <xf numFmtId="188" fontId="25" fillId="37" borderId="23" xfId="1" applyNumberFormat="1" applyFont="1" applyFill="1" applyBorder="1" applyAlignment="1" applyProtection="1"/>
    <xf numFmtId="0" fontId="25" fillId="37" borderId="104" xfId="0" applyFont="1" applyFill="1" applyBorder="1"/>
    <xf numFmtId="0" fontId="25" fillId="37" borderId="105" xfId="0" applyFont="1" applyFill="1" applyBorder="1"/>
    <xf numFmtId="188" fontId="25" fillId="37" borderId="87" xfId="1" applyNumberFormat="1" applyFont="1" applyFill="1" applyBorder="1" applyAlignment="1" applyProtection="1"/>
    <xf numFmtId="188" fontId="25" fillId="0" borderId="146" xfId="1" applyNumberFormat="1" applyFont="1" applyFill="1" applyBorder="1" applyAlignment="1" applyProtection="1"/>
    <xf numFmtId="188" fontId="25" fillId="0" borderId="95" xfId="1" applyNumberFormat="1" applyFont="1" applyFill="1" applyBorder="1" applyAlignment="1" applyProtection="1"/>
    <xf numFmtId="188" fontId="25" fillId="35" borderId="69" xfId="1" applyNumberFormat="1" applyFont="1" applyFill="1" applyBorder="1" applyAlignment="1" applyProtection="1"/>
    <xf numFmtId="188" fontId="25" fillId="35" borderId="70" xfId="1" applyNumberFormat="1" applyFont="1" applyFill="1" applyBorder="1" applyAlignment="1" applyProtection="1"/>
    <xf numFmtId="188" fontId="25" fillId="35" borderId="71" xfId="1" applyNumberFormat="1" applyFont="1" applyFill="1" applyBorder="1" applyAlignment="1" applyProtection="1"/>
    <xf numFmtId="188" fontId="25" fillId="37" borderId="146" xfId="1" applyNumberFormat="1" applyFont="1" applyFill="1" applyBorder="1" applyAlignment="1" applyProtection="1"/>
    <xf numFmtId="0" fontId="25" fillId="37" borderId="53" xfId="0" applyFont="1" applyFill="1" applyBorder="1"/>
    <xf numFmtId="188" fontId="25" fillId="35" borderId="154" xfId="1" applyNumberFormat="1" applyFont="1" applyFill="1" applyBorder="1" applyAlignment="1" applyProtection="1"/>
    <xf numFmtId="188" fontId="25" fillId="35" borderId="155" xfId="1" applyNumberFormat="1" applyFont="1" applyFill="1" applyBorder="1" applyAlignment="1" applyProtection="1"/>
    <xf numFmtId="0" fontId="25" fillId="37" borderId="67" xfId="0" applyFont="1" applyFill="1" applyBorder="1"/>
    <xf numFmtId="188" fontId="25" fillId="37" borderId="119" xfId="1" applyNumberFormat="1" applyFont="1" applyFill="1" applyBorder="1" applyAlignment="1" applyProtection="1"/>
    <xf numFmtId="0" fontId="25" fillId="37" borderId="54" xfId="0" applyFont="1" applyFill="1" applyBorder="1"/>
    <xf numFmtId="188" fontId="25" fillId="37" borderId="50" xfId="1" applyNumberFormat="1" applyFont="1" applyFill="1" applyBorder="1" applyAlignment="1" applyProtection="1"/>
    <xf numFmtId="188" fontId="25" fillId="37" borderId="147" xfId="1" applyNumberFormat="1" applyFont="1" applyFill="1" applyBorder="1" applyAlignment="1" applyProtection="1"/>
    <xf numFmtId="0" fontId="25" fillId="35" borderId="52" xfId="0" applyFont="1" applyFill="1" applyBorder="1"/>
    <xf numFmtId="0" fontId="25" fillId="35" borderId="55" xfId="0" applyFont="1" applyFill="1" applyBorder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35" borderId="15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center" vertical="center" wrapText="1"/>
    </xf>
    <xf numFmtId="188" fontId="25" fillId="0" borderId="64" xfId="1" applyNumberFormat="1" applyFont="1" applyFill="1" applyBorder="1" applyAlignment="1">
      <alignment horizontal="center" wrapText="1"/>
    </xf>
    <xf numFmtId="188" fontId="25" fillId="35" borderId="64" xfId="1" applyNumberFormat="1" applyFont="1" applyFill="1" applyBorder="1" applyAlignment="1">
      <alignment horizontal="center" wrapText="1"/>
    </xf>
    <xf numFmtId="188" fontId="25" fillId="37" borderId="15" xfId="1" applyNumberFormat="1" applyFont="1" applyFill="1" applyBorder="1" applyAlignment="1">
      <alignment horizontal="center" vertical="center" wrapText="1"/>
    </xf>
    <xf numFmtId="188" fontId="25" fillId="35" borderId="15" xfId="1" applyNumberFormat="1" applyFont="1" applyFill="1" applyBorder="1" applyAlignment="1">
      <alignment horizontal="center" vertical="center" wrapText="1"/>
    </xf>
    <xf numFmtId="188" fontId="25" fillId="0" borderId="64" xfId="1" applyNumberFormat="1" applyFont="1" applyFill="1" applyBorder="1" applyAlignment="1">
      <alignment horizontal="center" vertical="top" wrapText="1"/>
    </xf>
    <xf numFmtId="188" fontId="25" fillId="35" borderId="15" xfId="1" applyNumberFormat="1" applyFont="1" applyFill="1" applyBorder="1" applyAlignment="1">
      <alignment vertical="center"/>
    </xf>
    <xf numFmtId="188" fontId="25" fillId="35" borderId="34" xfId="1" applyNumberFormat="1" applyFont="1" applyFill="1" applyBorder="1" applyAlignment="1">
      <alignment horizontal="center" vertical="center" wrapText="1"/>
    </xf>
    <xf numFmtId="188" fontId="25" fillId="0" borderId="77" xfId="1" applyNumberFormat="1" applyFont="1" applyFill="1" applyBorder="1" applyAlignment="1">
      <alignment horizontal="center" wrapText="1"/>
    </xf>
    <xf numFmtId="188" fontId="25" fillId="35" borderId="77" xfId="1" applyNumberFormat="1" applyFont="1" applyFill="1" applyBorder="1" applyAlignment="1">
      <alignment horizontal="center" wrapText="1"/>
    </xf>
    <xf numFmtId="188" fontId="25" fillId="0" borderId="78" xfId="1" applyNumberFormat="1" applyFont="1" applyFill="1" applyBorder="1" applyAlignment="1">
      <alignment horizontal="center" wrapText="1"/>
    </xf>
    <xf numFmtId="188" fontId="25" fillId="35" borderId="78" xfId="1" applyNumberFormat="1" applyFont="1" applyFill="1" applyBorder="1" applyAlignment="1">
      <alignment horizontal="center" wrapText="1"/>
    </xf>
    <xf numFmtId="0" fontId="27" fillId="0" borderId="157" xfId="0" applyFont="1" applyFill="1" applyBorder="1" applyAlignment="1">
      <alignment wrapText="1"/>
    </xf>
    <xf numFmtId="188" fontId="25" fillId="0" borderId="158" xfId="1" applyNumberFormat="1" applyFont="1" applyFill="1" applyBorder="1" applyAlignment="1">
      <alignment horizontal="center" wrapText="1"/>
    </xf>
    <xf numFmtId="188" fontId="25" fillId="35" borderId="158" xfId="1" applyNumberFormat="1" applyFont="1" applyFill="1" applyBorder="1" applyAlignment="1">
      <alignment horizontal="center" wrapText="1"/>
    </xf>
    <xf numFmtId="188" fontId="25" fillId="35" borderId="159" xfId="1" applyNumberFormat="1" applyFont="1" applyFill="1" applyBorder="1" applyAlignment="1">
      <alignment horizontal="center" wrapText="1"/>
    </xf>
    <xf numFmtId="0" fontId="27" fillId="0" borderId="160" xfId="0" applyFont="1" applyFill="1" applyBorder="1" applyAlignment="1">
      <alignment wrapText="1"/>
    </xf>
    <xf numFmtId="188" fontId="25" fillId="0" borderId="161" xfId="1" applyNumberFormat="1" applyFont="1" applyFill="1" applyBorder="1" applyAlignment="1">
      <alignment horizontal="center" wrapText="1"/>
    </xf>
    <xf numFmtId="188" fontId="25" fillId="35" borderId="161" xfId="1" applyNumberFormat="1" applyFont="1" applyFill="1" applyBorder="1" applyAlignment="1">
      <alignment horizontal="center" wrapText="1"/>
    </xf>
    <xf numFmtId="188" fontId="25" fillId="35" borderId="162" xfId="1" applyNumberFormat="1" applyFont="1" applyFill="1" applyBorder="1" applyAlignment="1">
      <alignment horizontal="center" wrapText="1"/>
    </xf>
    <xf numFmtId="0" fontId="27" fillId="0" borderId="77" xfId="0" applyFont="1" applyFill="1" applyBorder="1" applyAlignment="1">
      <alignment wrapText="1"/>
    </xf>
    <xf numFmtId="0" fontId="27" fillId="0" borderId="64" xfId="0" applyFont="1" applyFill="1" applyBorder="1" applyAlignment="1">
      <alignment wrapText="1"/>
    </xf>
    <xf numFmtId="0" fontId="27" fillId="0" borderId="78" xfId="0" applyFont="1" applyFill="1" applyBorder="1" applyAlignment="1">
      <alignment wrapText="1"/>
    </xf>
    <xf numFmtId="0" fontId="25" fillId="35" borderId="1" xfId="0" applyFont="1" applyFill="1" applyBorder="1" applyAlignment="1">
      <alignment horizontal="center"/>
    </xf>
    <xf numFmtId="0" fontId="27" fillId="0" borderId="163" xfId="0" applyFont="1" applyFill="1" applyBorder="1" applyAlignment="1">
      <alignment wrapText="1"/>
    </xf>
    <xf numFmtId="188" fontId="25" fillId="0" borderId="163" xfId="1" applyNumberFormat="1" applyFont="1" applyFill="1" applyBorder="1" applyAlignment="1">
      <alignment horizontal="center" wrapText="1"/>
    </xf>
    <xf numFmtId="188" fontId="25" fillId="35" borderId="163" xfId="1" applyNumberFormat="1" applyFont="1" applyFill="1" applyBorder="1" applyAlignment="1">
      <alignment horizontal="center" wrapText="1"/>
    </xf>
    <xf numFmtId="188" fontId="25" fillId="35" borderId="64" xfId="1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7" fillId="0" borderId="64" xfId="0" applyFont="1" applyFill="1" applyBorder="1" applyAlignment="1">
      <alignment horizontal="left" vertical="top" wrapText="1"/>
    </xf>
    <xf numFmtId="0" fontId="27" fillId="0" borderId="64" xfId="0" applyFont="1" applyFill="1" applyBorder="1" applyAlignment="1">
      <alignment vertical="center" wrapText="1"/>
    </xf>
    <xf numFmtId="188" fontId="25" fillId="0" borderId="64" xfId="1" applyNumberFormat="1" applyFont="1" applyFill="1" applyBorder="1" applyAlignment="1">
      <alignment vertical="center" wrapText="1"/>
    </xf>
    <xf numFmtId="188" fontId="25" fillId="35" borderId="64" xfId="1" applyNumberFormat="1" applyFont="1" applyFill="1" applyBorder="1" applyAlignment="1">
      <alignment vertical="center" wrapText="1"/>
    </xf>
    <xf numFmtId="43" fontId="25" fillId="0" borderId="0" xfId="0" applyNumberFormat="1" applyFont="1"/>
    <xf numFmtId="0" fontId="33" fillId="0" borderId="0" xfId="0" applyFont="1"/>
    <xf numFmtId="0" fontId="31" fillId="0" borderId="0" xfId="0" applyFont="1"/>
    <xf numFmtId="0" fontId="31" fillId="37" borderId="15" xfId="0" applyFont="1" applyFill="1" applyBorder="1"/>
    <xf numFmtId="0" fontId="31" fillId="35" borderId="15" xfId="0" applyFont="1" applyFill="1" applyBorder="1" applyAlignment="1">
      <alignment horizontal="center"/>
    </xf>
    <xf numFmtId="0" fontId="31" fillId="35" borderId="15" xfId="0" applyFont="1" applyFill="1" applyBorder="1"/>
    <xf numFmtId="0" fontId="31" fillId="0" borderId="72" xfId="0" applyFont="1" applyBorder="1"/>
    <xf numFmtId="0" fontId="31" fillId="0" borderId="73" xfId="0" applyFont="1" applyBorder="1"/>
    <xf numFmtId="0" fontId="31" fillId="0" borderId="47" xfId="0" applyFont="1" applyBorder="1"/>
    <xf numFmtId="0" fontId="31" fillId="0" borderId="73" xfId="0" applyFont="1" applyBorder="1" applyAlignment="1">
      <alignment vertical="top"/>
    </xf>
    <xf numFmtId="0" fontId="35" fillId="0" borderId="73" xfId="42" applyFont="1" applyBorder="1"/>
    <xf numFmtId="0" fontId="33" fillId="0" borderId="72" xfId="0" applyFont="1" applyBorder="1"/>
    <xf numFmtId="0" fontId="33" fillId="0" borderId="73" xfId="0" applyFont="1" applyBorder="1"/>
    <xf numFmtId="0" fontId="33" fillId="0" borderId="73" xfId="0" applyFont="1" applyBorder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47" xfId="0" applyFont="1" applyBorder="1"/>
    <xf numFmtId="0" fontId="33" fillId="37" borderId="15" xfId="0" applyFont="1" applyFill="1" applyBorder="1" applyAlignment="1">
      <alignment horizontal="center"/>
    </xf>
    <xf numFmtId="0" fontId="33" fillId="35" borderId="15" xfId="0" applyFont="1" applyFill="1" applyBorder="1" applyAlignment="1">
      <alignment horizontal="center"/>
    </xf>
    <xf numFmtId="0" fontId="33" fillId="0" borderId="74" xfId="0" applyFont="1" applyBorder="1"/>
    <xf numFmtId="0" fontId="31" fillId="0" borderId="74" xfId="0" applyFont="1" applyBorder="1"/>
    <xf numFmtId="0" fontId="33" fillId="0" borderId="75" xfId="0" applyFont="1" applyBorder="1"/>
    <xf numFmtId="0" fontId="31" fillId="0" borderId="75" xfId="0" applyFont="1" applyBorder="1"/>
    <xf numFmtId="0" fontId="33" fillId="0" borderId="0" xfId="0" applyFont="1" applyFill="1" applyBorder="1" applyAlignment="1">
      <alignment horizontal="center"/>
    </xf>
    <xf numFmtId="0" fontId="31" fillId="0" borderId="0" xfId="0" applyFont="1" applyFill="1" applyBorder="1"/>
    <xf numFmtId="188" fontId="25" fillId="35" borderId="3" xfId="1" applyNumberFormat="1" applyFont="1" applyFill="1" applyBorder="1"/>
    <xf numFmtId="188" fontId="25" fillId="35" borderId="1" xfId="1" applyNumberFormat="1" applyFont="1" applyFill="1" applyBorder="1"/>
    <xf numFmtId="0" fontId="25" fillId="0" borderId="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188" fontId="25" fillId="35" borderId="17" xfId="1" applyNumberFormat="1" applyFont="1" applyFill="1" applyBorder="1"/>
    <xf numFmtId="188" fontId="25" fillId="35" borderId="14" xfId="1" applyNumberFormat="1" applyFont="1" applyFill="1" applyBorder="1"/>
    <xf numFmtId="0" fontId="25" fillId="0" borderId="0" xfId="0" applyFont="1" applyFill="1" applyBorder="1" applyAlignment="1">
      <alignment horizontal="center" wrapText="1"/>
    </xf>
    <xf numFmtId="188" fontId="25" fillId="0" borderId="0" xfId="1" applyNumberFormat="1" applyFont="1" applyBorder="1"/>
    <xf numFmtId="0" fontId="7" fillId="0" borderId="0" xfId="0" applyNumberFormat="1" applyFont="1" applyFill="1" applyBorder="1" applyAlignment="1"/>
    <xf numFmtId="187" fontId="4" fillId="0" borderId="0" xfId="1" applyNumberFormat="1" applyFont="1" applyFill="1" applyBorder="1" applyAlignment="1" applyProtection="1"/>
    <xf numFmtId="188" fontId="25" fillId="0" borderId="0" xfId="1" applyNumberFormat="1" applyFont="1" applyFill="1" applyBorder="1"/>
    <xf numFmtId="0" fontId="7" fillId="0" borderId="15" xfId="0" applyNumberFormat="1" applyFont="1" applyFill="1" applyBorder="1" applyAlignment="1">
      <alignment horizontal="center"/>
    </xf>
    <xf numFmtId="188" fontId="25" fillId="34" borderId="63" xfId="1" applyNumberFormat="1" applyFont="1" applyFill="1" applyBorder="1" applyAlignment="1" applyProtection="1">
      <alignment horizontal="left"/>
    </xf>
    <xf numFmtId="188" fontId="25" fillId="34" borderId="53" xfId="1" applyNumberFormat="1" applyFont="1" applyFill="1" applyBorder="1" applyAlignment="1" applyProtection="1">
      <alignment horizontal="left"/>
    </xf>
    <xf numFmtId="188" fontId="25" fillId="34" borderId="54" xfId="1" applyNumberFormat="1" applyFont="1" applyFill="1" applyBorder="1" applyAlignment="1" applyProtection="1">
      <alignment horizontal="left"/>
    </xf>
    <xf numFmtId="188" fontId="25" fillId="34" borderId="67" xfId="1" applyNumberFormat="1" applyFont="1" applyFill="1" applyBorder="1" applyAlignment="1" applyProtection="1">
      <alignment horizontal="left"/>
    </xf>
    <xf numFmtId="0" fontId="25" fillId="0" borderId="0" xfId="0" applyFont="1" applyFill="1" applyAlignment="1">
      <alignment horizontal="center"/>
    </xf>
    <xf numFmtId="188" fontId="25" fillId="35" borderId="67" xfId="1" applyNumberFormat="1" applyFont="1" applyFill="1" applyBorder="1" applyAlignment="1" applyProtection="1">
      <alignment horizontal="left"/>
    </xf>
    <xf numFmtId="188" fontId="25" fillId="35" borderId="54" xfId="1" applyNumberFormat="1" applyFont="1" applyFill="1" applyBorder="1" applyAlignment="1" applyProtection="1">
      <alignment horizontal="left"/>
    </xf>
    <xf numFmtId="0" fontId="25" fillId="0" borderId="0" xfId="0" applyFont="1" applyFill="1" applyBorder="1"/>
    <xf numFmtId="0" fontId="25" fillId="0" borderId="5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wrapText="1"/>
    </xf>
    <xf numFmtId="188" fontId="25" fillId="0" borderId="5" xfId="1" applyNumberFormat="1" applyFont="1" applyBorder="1"/>
    <xf numFmtId="188" fontId="25" fillId="35" borderId="5" xfId="1" applyNumberFormat="1" applyFont="1" applyFill="1" applyBorder="1"/>
    <xf numFmtId="188" fontId="25" fillId="35" borderId="18" xfId="1" applyNumberFormat="1" applyFont="1" applyFill="1" applyBorder="1"/>
    <xf numFmtId="188" fontId="25" fillId="35" borderId="97" xfId="1" applyNumberFormat="1" applyFont="1" applyFill="1" applyBorder="1"/>
    <xf numFmtId="0" fontId="7" fillId="0" borderId="5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87" fontId="4" fillId="35" borderId="15" xfId="1" applyNumberFormat="1" applyFont="1" applyFill="1" applyBorder="1" applyAlignment="1" applyProtection="1"/>
    <xf numFmtId="0" fontId="25" fillId="0" borderId="2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188" fontId="25" fillId="0" borderId="23" xfId="1" applyNumberFormat="1" applyFont="1" applyFill="1" applyBorder="1" applyAlignment="1" applyProtection="1"/>
    <xf numFmtId="0" fontId="36" fillId="0" borderId="0" xfId="0" applyFont="1"/>
    <xf numFmtId="0" fontId="36" fillId="0" borderId="0" xfId="0" applyFont="1" applyAlignment="1">
      <alignment horizontal="center"/>
    </xf>
    <xf numFmtId="187" fontId="28" fillId="0" borderId="53" xfId="1" applyNumberFormat="1" applyFont="1" applyFill="1" applyBorder="1" applyAlignment="1" applyProtection="1"/>
    <xf numFmtId="187" fontId="25" fillId="35" borderId="15" xfId="1" applyNumberFormat="1" applyFont="1" applyFill="1" applyBorder="1" applyAlignment="1" applyProtection="1"/>
    <xf numFmtId="188" fontId="25" fillId="41" borderId="10" xfId="1" applyNumberFormat="1" applyFont="1" applyFill="1" applyBorder="1" applyAlignment="1" applyProtection="1"/>
    <xf numFmtId="187" fontId="25" fillId="41" borderId="15" xfId="1" applyNumberFormat="1" applyFont="1" applyFill="1" applyBorder="1" applyAlignment="1" applyProtection="1"/>
    <xf numFmtId="188" fontId="25" fillId="42" borderId="24" xfId="1" applyNumberFormat="1" applyFont="1" applyFill="1" applyBorder="1" applyAlignment="1" applyProtection="1"/>
    <xf numFmtId="0" fontId="25" fillId="42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35" borderId="15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187" fontId="25" fillId="0" borderId="53" xfId="1" applyNumberFormat="1" applyFont="1" applyFill="1" applyBorder="1" applyAlignment="1" applyProtection="1">
      <alignment vertical="top"/>
    </xf>
    <xf numFmtId="0" fontId="3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7" fillId="0" borderId="0" xfId="0" applyFont="1"/>
    <xf numFmtId="188" fontId="28" fillId="0" borderId="53" xfId="1" applyNumberFormat="1" applyFont="1" applyFill="1" applyBorder="1" applyAlignment="1" applyProtection="1"/>
    <xf numFmtId="188" fontId="25" fillId="0" borderId="53" xfId="1" applyNumberFormat="1" applyFont="1" applyFill="1" applyBorder="1" applyAlignment="1" applyProtection="1">
      <alignment vertical="top"/>
    </xf>
    <xf numFmtId="188" fontId="25" fillId="41" borderId="15" xfId="1" applyNumberFormat="1" applyFont="1" applyFill="1" applyBorder="1" applyAlignment="1" applyProtection="1"/>
    <xf numFmtId="0" fontId="25" fillId="42" borderId="27" xfId="0" applyFont="1" applyFill="1" applyBorder="1" applyAlignment="1">
      <alignment horizontal="center"/>
    </xf>
    <xf numFmtId="187" fontId="25" fillId="35" borderId="28" xfId="1" applyNumberFormat="1" applyFont="1" applyFill="1" applyBorder="1" applyAlignment="1" applyProtection="1"/>
    <xf numFmtId="0" fontId="25" fillId="0" borderId="52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wrapText="1"/>
    </xf>
    <xf numFmtId="0" fontId="28" fillId="42" borderId="52" xfId="0" applyNumberFormat="1" applyFont="1" applyFill="1" applyBorder="1" applyAlignment="1"/>
    <xf numFmtId="0" fontId="25" fillId="0" borderId="53" xfId="0" applyFont="1" applyFill="1" applyBorder="1" applyAlignment="1">
      <alignment horizontal="center" wrapText="1"/>
    </xf>
    <xf numFmtId="0" fontId="25" fillId="0" borderId="53" xfId="0" applyFont="1" applyFill="1" applyBorder="1" applyAlignment="1">
      <alignment wrapText="1"/>
    </xf>
    <xf numFmtId="0" fontId="28" fillId="42" borderId="53" xfId="0" applyNumberFormat="1" applyFont="1" applyFill="1" applyBorder="1" applyAlignment="1"/>
    <xf numFmtId="0" fontId="28" fillId="0" borderId="53" xfId="0" applyFont="1" applyFill="1" applyBorder="1" applyAlignment="1">
      <alignment horizontal="center" wrapText="1"/>
    </xf>
    <xf numFmtId="0" fontId="28" fillId="0" borderId="53" xfId="0" applyFont="1" applyFill="1" applyBorder="1" applyAlignment="1">
      <alignment wrapText="1"/>
    </xf>
    <xf numFmtId="0" fontId="25" fillId="0" borderId="55" xfId="0" applyFont="1" applyFill="1" applyBorder="1" applyAlignment="1">
      <alignment horizontal="center" wrapText="1"/>
    </xf>
    <xf numFmtId="0" fontId="25" fillId="0" borderId="55" xfId="0" applyFont="1" applyFill="1" applyBorder="1" applyAlignment="1">
      <alignment wrapText="1"/>
    </xf>
    <xf numFmtId="0" fontId="28" fillId="42" borderId="55" xfId="0" applyNumberFormat="1" applyFont="1" applyFill="1" applyBorder="1" applyAlignment="1"/>
    <xf numFmtId="187" fontId="25" fillId="0" borderId="55" xfId="1" applyNumberFormat="1" applyFont="1" applyFill="1" applyBorder="1" applyAlignment="1" applyProtection="1"/>
    <xf numFmtId="0" fontId="25" fillId="0" borderId="62" xfId="0" applyFont="1" applyFill="1" applyBorder="1" applyAlignment="1">
      <alignment horizontal="center" wrapText="1"/>
    </xf>
    <xf numFmtId="0" fontId="25" fillId="0" borderId="62" xfId="0" applyFont="1" applyFill="1" applyBorder="1" applyAlignment="1">
      <alignment wrapText="1"/>
    </xf>
    <xf numFmtId="0" fontId="28" fillId="42" borderId="62" xfId="0" applyNumberFormat="1" applyFont="1" applyFill="1" applyBorder="1" applyAlignment="1"/>
    <xf numFmtId="188" fontId="25" fillId="42" borderId="94" xfId="1" applyNumberFormat="1" applyFont="1" applyFill="1" applyBorder="1" applyAlignment="1" applyProtection="1"/>
    <xf numFmtId="0" fontId="25" fillId="0" borderId="53" xfId="0" applyFont="1" applyFill="1" applyBorder="1" applyAlignment="1">
      <alignment horizontal="center" vertical="top" wrapText="1"/>
    </xf>
    <xf numFmtId="0" fontId="25" fillId="0" borderId="53" xfId="0" applyFont="1" applyFill="1" applyBorder="1" applyAlignment="1">
      <alignment vertical="top" wrapText="1"/>
    </xf>
    <xf numFmtId="0" fontId="28" fillId="42" borderId="53" xfId="0" applyNumberFormat="1" applyFont="1" applyFill="1" applyBorder="1" applyAlignment="1">
      <alignment vertical="top"/>
    </xf>
    <xf numFmtId="188" fontId="25" fillId="35" borderId="101" xfId="1" applyNumberFormat="1" applyFont="1" applyFill="1" applyBorder="1" applyAlignment="1" applyProtection="1">
      <protection locked="0"/>
    </xf>
    <xf numFmtId="188" fontId="25" fillId="35" borderId="106" xfId="1" applyNumberFormat="1" applyFont="1" applyFill="1" applyBorder="1" applyAlignment="1" applyProtection="1">
      <protection locked="0"/>
    </xf>
    <xf numFmtId="188" fontId="25" fillId="42" borderId="56" xfId="1" applyNumberFormat="1" applyFont="1" applyFill="1" applyBorder="1" applyAlignment="1" applyProtection="1">
      <protection locked="0"/>
    </xf>
    <xf numFmtId="187" fontId="25" fillId="35" borderId="56" xfId="1" applyNumberFormat="1" applyFont="1" applyFill="1" applyBorder="1" applyAlignment="1" applyProtection="1">
      <protection locked="0"/>
    </xf>
    <xf numFmtId="188" fontId="25" fillId="35" borderId="56" xfId="1" applyNumberFormat="1" applyFont="1" applyFill="1" applyBorder="1" applyAlignment="1" applyProtection="1">
      <protection locked="0"/>
    </xf>
    <xf numFmtId="0" fontId="3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Fill="1" applyBorder="1"/>
    <xf numFmtId="0" fontId="25" fillId="35" borderId="27" xfId="0" applyFont="1" applyFill="1" applyBorder="1" applyAlignment="1">
      <alignment horizontal="center"/>
    </xf>
    <xf numFmtId="0" fontId="28" fillId="0" borderId="52" xfId="0" applyNumberFormat="1" applyFont="1" applyFill="1" applyBorder="1" applyAlignment="1"/>
    <xf numFmtId="0" fontId="28" fillId="0" borderId="53" xfId="0" applyNumberFormat="1" applyFont="1" applyFill="1" applyBorder="1" applyAlignment="1"/>
    <xf numFmtId="0" fontId="28" fillId="0" borderId="55" xfId="0" applyNumberFormat="1" applyFont="1" applyFill="1" applyBorder="1" applyAlignment="1"/>
    <xf numFmtId="188" fontId="25" fillId="35" borderId="23" xfId="1" applyNumberFormat="1" applyFont="1" applyFill="1" applyBorder="1" applyAlignment="1" applyProtection="1"/>
    <xf numFmtId="188" fontId="25" fillId="35" borderId="166" xfId="1" applyNumberFormat="1" applyFont="1" applyFill="1" applyBorder="1" applyAlignment="1" applyProtection="1"/>
    <xf numFmtId="0" fontId="28" fillId="0" borderId="53" xfId="0" applyNumberFormat="1" applyFont="1" applyFill="1" applyBorder="1" applyAlignment="1">
      <alignment vertical="top"/>
    </xf>
    <xf numFmtId="188" fontId="25" fillId="0" borderId="62" xfId="1" applyNumberFormat="1" applyFont="1" applyFill="1" applyBorder="1" applyAlignment="1" applyProtection="1">
      <alignment vertical="top"/>
    </xf>
    <xf numFmtId="0" fontId="25" fillId="35" borderId="15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34" borderId="169" xfId="0" applyFont="1" applyFill="1" applyBorder="1" applyAlignment="1">
      <alignment horizontal="center" vertical="center"/>
    </xf>
    <xf numFmtId="0" fontId="25" fillId="34" borderId="170" xfId="0" applyFont="1" applyFill="1" applyBorder="1" applyAlignment="1">
      <alignment horizontal="center" vertical="center"/>
    </xf>
    <xf numFmtId="0" fontId="25" fillId="34" borderId="171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5" fillId="0" borderId="172" xfId="0" applyFont="1" applyFill="1" applyBorder="1" applyAlignment="1">
      <alignment horizontal="center" vertical="center"/>
    </xf>
    <xf numFmtId="0" fontId="25" fillId="0" borderId="173" xfId="0" applyFont="1" applyFill="1" applyBorder="1" applyAlignment="1">
      <alignment horizontal="center" vertical="center"/>
    </xf>
    <xf numFmtId="0" fontId="25" fillId="0" borderId="174" xfId="0" applyFont="1" applyFill="1" applyBorder="1" applyAlignment="1">
      <alignment horizontal="center" vertical="center"/>
    </xf>
    <xf numFmtId="0" fontId="25" fillId="0" borderId="175" xfId="0" applyFont="1" applyFill="1" applyBorder="1" applyAlignment="1">
      <alignment horizontal="center" vertical="center"/>
    </xf>
    <xf numFmtId="0" fontId="25" fillId="0" borderId="176" xfId="0" applyFont="1" applyFill="1" applyBorder="1" applyAlignment="1">
      <alignment horizontal="center" vertical="center"/>
    </xf>
    <xf numFmtId="0" fontId="25" fillId="0" borderId="170" xfId="0" applyFont="1" applyFill="1" applyBorder="1" applyAlignment="1">
      <alignment horizontal="center" vertical="center"/>
    </xf>
    <xf numFmtId="0" fontId="25" fillId="0" borderId="171" xfId="0" applyFont="1" applyFill="1" applyBorder="1" applyAlignment="1">
      <alignment horizontal="center" vertical="center"/>
    </xf>
    <xf numFmtId="0" fontId="25" fillId="34" borderId="176" xfId="0" applyFont="1" applyFill="1" applyBorder="1" applyAlignment="1">
      <alignment horizontal="center" vertical="center"/>
    </xf>
    <xf numFmtId="0" fontId="25" fillId="35" borderId="176" xfId="0" applyFont="1" applyFill="1" applyBorder="1" applyAlignment="1">
      <alignment horizontal="center" vertical="center"/>
    </xf>
    <xf numFmtId="0" fontId="25" fillId="35" borderId="170" xfId="0" applyFont="1" applyFill="1" applyBorder="1" applyAlignment="1">
      <alignment horizontal="center" vertical="center"/>
    </xf>
    <xf numFmtId="0" fontId="25" fillId="35" borderId="171" xfId="0" applyFont="1" applyFill="1" applyBorder="1" applyAlignment="1">
      <alignment horizontal="center" vertical="center"/>
    </xf>
    <xf numFmtId="188" fontId="25" fillId="0" borderId="62" xfId="1" applyNumberFormat="1" applyFont="1" applyFill="1" applyBorder="1" applyAlignment="1" applyProtection="1">
      <alignment horizontal="center"/>
    </xf>
    <xf numFmtId="188" fontId="25" fillId="35" borderId="68" xfId="1" applyNumberFormat="1" applyFont="1" applyFill="1" applyBorder="1" applyAlignment="1" applyProtection="1">
      <alignment horizontal="center"/>
    </xf>
    <xf numFmtId="188" fontId="25" fillId="35" borderId="65" xfId="1" applyNumberFormat="1" applyFont="1" applyFill="1" applyBorder="1" applyAlignment="1" applyProtection="1">
      <alignment horizontal="center"/>
    </xf>
    <xf numFmtId="188" fontId="25" fillId="35" borderId="66" xfId="1" applyNumberFormat="1" applyFont="1" applyFill="1" applyBorder="1" applyAlignment="1" applyProtection="1">
      <alignment horizontal="center"/>
    </xf>
    <xf numFmtId="188" fontId="25" fillId="35" borderId="63" xfId="1" applyNumberFormat="1" applyFont="1" applyFill="1" applyBorder="1" applyAlignment="1" applyProtection="1">
      <alignment horizontal="center"/>
    </xf>
    <xf numFmtId="188" fontId="25" fillId="35" borderId="53" xfId="1" applyNumberFormat="1" applyFont="1" applyFill="1" applyBorder="1" applyAlignment="1" applyProtection="1">
      <alignment horizontal="center"/>
    </xf>
    <xf numFmtId="188" fontId="25" fillId="35" borderId="62" xfId="1" applyNumberFormat="1" applyFont="1" applyFill="1" applyBorder="1" applyAlignment="1" applyProtection="1">
      <alignment horizontal="center"/>
    </xf>
    <xf numFmtId="188" fontId="25" fillId="35" borderId="127" xfId="1" applyNumberFormat="1" applyFont="1" applyFill="1" applyBorder="1" applyAlignment="1" applyProtection="1">
      <alignment horizontal="center"/>
    </xf>
    <xf numFmtId="188" fontId="25" fillId="35" borderId="177" xfId="1" applyNumberFormat="1" applyFont="1" applyFill="1" applyBorder="1" applyAlignment="1" applyProtection="1">
      <alignment horizontal="center"/>
    </xf>
    <xf numFmtId="0" fontId="25" fillId="35" borderId="30" xfId="0" applyFont="1" applyFill="1" applyBorder="1" applyAlignment="1">
      <alignment horizontal="center" vertical="center" wrapText="1"/>
    </xf>
    <xf numFmtId="0" fontId="28" fillId="35" borderId="52" xfId="0" applyNumberFormat="1" applyFont="1" applyFill="1" applyBorder="1" applyAlignment="1"/>
    <xf numFmtId="0" fontId="28" fillId="35" borderId="53" xfId="0" applyNumberFormat="1" applyFont="1" applyFill="1" applyBorder="1" applyAlignment="1"/>
    <xf numFmtId="0" fontId="28" fillId="35" borderId="62" xfId="0" applyNumberFormat="1" applyFont="1" applyFill="1" applyBorder="1" applyAlignment="1"/>
    <xf numFmtId="0" fontId="28" fillId="35" borderId="53" xfId="0" applyNumberFormat="1" applyFont="1" applyFill="1" applyBorder="1" applyAlignment="1">
      <alignment vertical="top"/>
    </xf>
    <xf numFmtId="0" fontId="28" fillId="35" borderId="55" xfId="0" applyNumberFormat="1" applyFont="1" applyFill="1" applyBorder="1" applyAlignment="1"/>
    <xf numFmtId="0" fontId="25" fillId="0" borderId="72" xfId="0" applyFont="1" applyBorder="1"/>
    <xf numFmtId="188" fontId="25" fillId="0" borderId="72" xfId="1" applyNumberFormat="1" applyFont="1" applyBorder="1"/>
    <xf numFmtId="0" fontId="25" fillId="0" borderId="73" xfId="0" applyFont="1" applyBorder="1"/>
    <xf numFmtId="188" fontId="25" fillId="0" borderId="73" xfId="1" applyNumberFormat="1" applyFont="1" applyBorder="1"/>
    <xf numFmtId="0" fontId="25" fillId="0" borderId="74" xfId="0" applyFont="1" applyBorder="1"/>
    <xf numFmtId="188" fontId="25" fillId="0" borderId="74" xfId="1" applyNumberFormat="1" applyFont="1" applyBorder="1"/>
    <xf numFmtId="0" fontId="25" fillId="37" borderId="15" xfId="0" applyFont="1" applyFill="1" applyBorder="1" applyAlignment="1">
      <alignment horizontal="center" vertical="center"/>
    </xf>
    <xf numFmtId="188" fontId="25" fillId="37" borderId="15" xfId="1" applyNumberFormat="1" applyFont="1" applyFill="1" applyBorder="1" applyAlignment="1">
      <alignment vertical="center"/>
    </xf>
    <xf numFmtId="0" fontId="25" fillId="0" borderId="75" xfId="0" applyFont="1" applyBorder="1"/>
    <xf numFmtId="188" fontId="25" fillId="0" borderId="75" xfId="1" applyNumberFormat="1" applyFont="1" applyBorder="1"/>
    <xf numFmtId="0" fontId="25" fillId="37" borderId="15" xfId="0" applyFont="1" applyFill="1" applyBorder="1" applyAlignment="1">
      <alignment horizontal="center"/>
    </xf>
    <xf numFmtId="188" fontId="25" fillId="37" borderId="15" xfId="1" applyNumberFormat="1" applyFont="1" applyFill="1" applyBorder="1"/>
    <xf numFmtId="0" fontId="29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0" fillId="0" borderId="0" xfId="0" applyFont="1"/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178" xfId="0" applyFont="1" applyBorder="1" applyAlignment="1">
      <alignment horizontal="center" vertical="center"/>
    </xf>
    <xf numFmtId="0" fontId="28" fillId="0" borderId="178" xfId="0" applyFont="1" applyBorder="1" applyAlignment="1">
      <alignment horizontal="left" vertical="center" shrinkToFit="1"/>
    </xf>
    <xf numFmtId="0" fontId="27" fillId="43" borderId="179" xfId="0" applyFont="1" applyFill="1" applyBorder="1" applyAlignment="1">
      <alignment horizontal="left" vertical="center" wrapText="1"/>
    </xf>
    <xf numFmtId="0" fontId="27" fillId="43" borderId="179" xfId="0" applyFont="1" applyFill="1" applyBorder="1" applyAlignment="1">
      <alignment horizontal="center" vertical="center" wrapText="1"/>
    </xf>
    <xf numFmtId="0" fontId="28" fillId="0" borderId="178" xfId="0" applyFont="1" applyBorder="1" applyAlignment="1">
      <alignment horizontal="left" vertical="center" wrapText="1"/>
    </xf>
    <xf numFmtId="0" fontId="28" fillId="0" borderId="178" xfId="0" applyFont="1" applyBorder="1" applyAlignment="1">
      <alignment horizontal="center" vertical="center" wrapText="1"/>
    </xf>
    <xf numFmtId="0" fontId="27" fillId="43" borderId="180" xfId="0" applyFont="1" applyFill="1" applyBorder="1" applyAlignment="1">
      <alignment horizontal="center" vertical="center" wrapText="1"/>
    </xf>
    <xf numFmtId="3" fontId="28" fillId="0" borderId="178" xfId="0" applyNumberFormat="1" applyFont="1" applyBorder="1" applyAlignment="1">
      <alignment horizontal="right" vertical="center" wrapText="1"/>
    </xf>
    <xf numFmtId="0" fontId="27" fillId="0" borderId="178" xfId="0" applyFont="1" applyBorder="1" applyAlignment="1">
      <alignment horizontal="right" vertical="center"/>
    </xf>
    <xf numFmtId="0" fontId="27" fillId="0" borderId="181" xfId="0" applyFont="1" applyBorder="1" applyAlignment="1">
      <alignment horizontal="center" vertical="center"/>
    </xf>
    <xf numFmtId="0" fontId="28" fillId="0" borderId="181" xfId="0" applyFont="1" applyBorder="1" applyAlignment="1">
      <alignment vertical="center" shrinkToFit="1"/>
    </xf>
    <xf numFmtId="0" fontId="27" fillId="43" borderId="182" xfId="0" applyFont="1" applyFill="1" applyBorder="1" applyAlignment="1">
      <alignment horizontal="left" vertical="center" wrapText="1"/>
    </xf>
    <xf numFmtId="0" fontId="27" fillId="43" borderId="182" xfId="0" applyFont="1" applyFill="1" applyBorder="1" applyAlignment="1">
      <alignment horizontal="center" vertical="center" wrapText="1"/>
    </xf>
    <xf numFmtId="0" fontId="28" fillId="0" borderId="181" xfId="0" applyFont="1" applyBorder="1" applyAlignment="1">
      <alignment horizontal="left" vertical="center"/>
    </xf>
    <xf numFmtId="0" fontId="28" fillId="0" borderId="181" xfId="0" applyFont="1" applyBorder="1" applyAlignment="1">
      <alignment horizontal="center" vertical="center" wrapText="1"/>
    </xf>
    <xf numFmtId="0" fontId="27" fillId="43" borderId="183" xfId="0" applyFont="1" applyFill="1" applyBorder="1" applyAlignment="1">
      <alignment horizontal="center" vertical="center" wrapText="1"/>
    </xf>
    <xf numFmtId="3" fontId="28" fillId="0" borderId="181" xfId="0" applyNumberFormat="1" applyFont="1" applyBorder="1" applyAlignment="1">
      <alignment horizontal="right" vertical="center" wrapText="1"/>
    </xf>
    <xf numFmtId="0" fontId="27" fillId="0" borderId="181" xfId="0" applyFont="1" applyBorder="1" applyAlignment="1">
      <alignment horizontal="right" vertical="center"/>
    </xf>
    <xf numFmtId="0" fontId="28" fillId="0" borderId="181" xfId="0" applyFont="1" applyBorder="1" applyAlignment="1">
      <alignment horizontal="left" vertical="center" wrapText="1"/>
    </xf>
    <xf numFmtId="0" fontId="39" fillId="0" borderId="132" xfId="0" applyFont="1" applyBorder="1"/>
    <xf numFmtId="0" fontId="28" fillId="0" borderId="181" xfId="0" applyFont="1" applyBorder="1" applyAlignment="1">
      <alignment horizontal="right" vertical="center" wrapText="1"/>
    </xf>
    <xf numFmtId="0" fontId="28" fillId="0" borderId="181" xfId="0" applyFont="1" applyBorder="1" applyAlignment="1">
      <alignment horizontal="left" vertical="center" shrinkToFit="1"/>
    </xf>
    <xf numFmtId="0" fontId="27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7" fillId="43" borderId="182" xfId="0" applyFont="1" applyFill="1" applyBorder="1" applyAlignment="1">
      <alignment horizontal="center" vertical="center" shrinkToFit="1"/>
    </xf>
    <xf numFmtId="0" fontId="27" fillId="43" borderId="182" xfId="0" applyFont="1" applyFill="1" applyBorder="1" applyAlignment="1">
      <alignment horizontal="left" vertical="center" shrinkToFit="1"/>
    </xf>
    <xf numFmtId="0" fontId="40" fillId="43" borderId="182" xfId="0" applyFont="1" applyFill="1" applyBorder="1" applyAlignment="1">
      <alignment horizontal="center" vertical="center" wrapText="1"/>
    </xf>
    <xf numFmtId="0" fontId="28" fillId="0" borderId="181" xfId="0" applyFont="1" applyBorder="1" applyAlignment="1">
      <alignment vertical="top" shrinkToFit="1"/>
    </xf>
    <xf numFmtId="0" fontId="27" fillId="0" borderId="184" xfId="0" applyFont="1" applyBorder="1" applyAlignment="1">
      <alignment horizontal="center" vertical="center"/>
    </xf>
    <xf numFmtId="0" fontId="28" fillId="0" borderId="184" xfId="0" applyFont="1" applyBorder="1" applyAlignment="1">
      <alignment vertical="center" shrinkToFit="1"/>
    </xf>
    <xf numFmtId="0" fontId="27" fillId="43" borderId="185" xfId="0" applyFont="1" applyFill="1" applyBorder="1" applyAlignment="1">
      <alignment horizontal="left" vertical="center" wrapText="1"/>
    </xf>
    <xf numFmtId="0" fontId="27" fillId="43" borderId="185" xfId="0" applyFont="1" applyFill="1" applyBorder="1" applyAlignment="1">
      <alignment horizontal="center" vertical="center" wrapText="1"/>
    </xf>
    <xf numFmtId="0" fontId="28" fillId="0" borderId="184" xfId="0" applyFont="1" applyBorder="1" applyAlignment="1">
      <alignment horizontal="left" vertical="center" wrapText="1"/>
    </xf>
    <xf numFmtId="0" fontId="28" fillId="0" borderId="184" xfId="0" applyFont="1" applyBorder="1" applyAlignment="1">
      <alignment horizontal="center" vertical="center" wrapText="1"/>
    </xf>
    <xf numFmtId="0" fontId="28" fillId="0" borderId="184" xfId="0" applyFont="1" applyBorder="1" applyAlignment="1">
      <alignment horizontal="right" vertical="center" wrapText="1"/>
    </xf>
    <xf numFmtId="0" fontId="27" fillId="0" borderId="184" xfId="0" applyFont="1" applyBorder="1" applyAlignment="1">
      <alignment horizontal="right" vertical="center"/>
    </xf>
    <xf numFmtId="0" fontId="27" fillId="0" borderId="186" xfId="0" applyFont="1" applyBorder="1" applyAlignment="1">
      <alignment horizontal="center" vertical="center"/>
    </xf>
    <xf numFmtId="0" fontId="28" fillId="0" borderId="186" xfId="0" applyFont="1" applyBorder="1" applyAlignment="1">
      <alignment vertical="center" shrinkToFit="1"/>
    </xf>
    <xf numFmtId="0" fontId="27" fillId="43" borderId="187" xfId="0" applyFont="1" applyFill="1" applyBorder="1" applyAlignment="1">
      <alignment horizontal="left" vertical="center" wrapText="1"/>
    </xf>
    <xf numFmtId="0" fontId="27" fillId="43" borderId="187" xfId="0" applyFont="1" applyFill="1" applyBorder="1" applyAlignment="1">
      <alignment horizontal="center" vertical="center" wrapText="1"/>
    </xf>
    <xf numFmtId="0" fontId="28" fillId="0" borderId="186" xfId="0" applyFont="1" applyBorder="1" applyAlignment="1">
      <alignment horizontal="left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186" xfId="0" applyFont="1" applyBorder="1" applyAlignment="1">
      <alignment horizontal="right" vertical="center" wrapText="1"/>
    </xf>
    <xf numFmtId="0" fontId="27" fillId="0" borderId="186" xfId="0" applyFont="1" applyBorder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35" borderId="15" xfId="0" applyFont="1" applyFill="1" applyBorder="1" applyAlignment="1">
      <alignment horizontal="center" vertical="center" wrapText="1" shrinkToFit="1"/>
    </xf>
    <xf numFmtId="0" fontId="28" fillId="35" borderId="15" xfId="0" applyFont="1" applyFill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wrapText="1"/>
    </xf>
    <xf numFmtId="3" fontId="30" fillId="35" borderId="15" xfId="0" applyNumberFormat="1" applyFont="1" applyFill="1" applyBorder="1" applyAlignment="1">
      <alignment horizontal="right" vertical="center"/>
    </xf>
    <xf numFmtId="189" fontId="30" fillId="35" borderId="15" xfId="1" applyNumberFormat="1" applyFont="1" applyFill="1" applyBorder="1" applyAlignment="1">
      <alignment horizontal="right" vertical="center"/>
    </xf>
    <xf numFmtId="188" fontId="25" fillId="0" borderId="72" xfId="1" applyNumberFormat="1" applyFont="1" applyBorder="1" applyAlignment="1">
      <alignment horizontal="center"/>
    </xf>
    <xf numFmtId="188" fontId="25" fillId="0" borderId="73" xfId="1" applyNumberFormat="1" applyFont="1" applyBorder="1" applyAlignment="1">
      <alignment horizontal="center"/>
    </xf>
    <xf numFmtId="188" fontId="25" fillId="0" borderId="47" xfId="1" applyNumberFormat="1" applyFont="1" applyBorder="1" applyAlignment="1">
      <alignment horizontal="center"/>
    </xf>
    <xf numFmtId="188" fontId="25" fillId="37" borderId="72" xfId="1" applyNumberFormat="1" applyFont="1" applyFill="1" applyBorder="1" applyAlignment="1">
      <alignment horizontal="center"/>
    </xf>
    <xf numFmtId="188" fontId="25" fillId="0" borderId="74" xfId="1" applyNumberFormat="1" applyFont="1" applyBorder="1" applyAlignment="1">
      <alignment horizontal="center"/>
    </xf>
    <xf numFmtId="188" fontId="25" fillId="37" borderId="15" xfId="1" applyNumberFormat="1" applyFont="1" applyFill="1" applyBorder="1" applyAlignment="1">
      <alignment horizontal="center"/>
    </xf>
    <xf numFmtId="188" fontId="25" fillId="0" borderId="75" xfId="1" applyNumberFormat="1" applyFont="1" applyBorder="1" applyAlignment="1">
      <alignment horizontal="center"/>
    </xf>
    <xf numFmtId="188" fontId="25" fillId="37" borderId="15" xfId="1" applyNumberFormat="1" applyFont="1" applyFill="1" applyBorder="1" applyAlignment="1">
      <alignment horizontal="center" vertical="center"/>
    </xf>
    <xf numFmtId="188" fontId="25" fillId="35" borderId="15" xfId="1" applyNumberFormat="1" applyFont="1" applyFill="1" applyBorder="1" applyAlignment="1">
      <alignment horizontal="center" vertical="center"/>
    </xf>
    <xf numFmtId="188" fontId="25" fillId="35" borderId="15" xfId="1" applyNumberFormat="1" applyFont="1" applyFill="1" applyBorder="1" applyAlignment="1">
      <alignment horizontal="center"/>
    </xf>
    <xf numFmtId="188" fontId="25" fillId="33" borderId="20" xfId="1" applyNumberFormat="1" applyFont="1" applyFill="1" applyBorder="1" applyAlignment="1" applyProtection="1"/>
    <xf numFmtId="188" fontId="25" fillId="35" borderId="97" xfId="1" applyNumberFormat="1" applyFont="1" applyFill="1" applyBorder="1" applyAlignment="1" applyProtection="1">
      <protection locked="0"/>
    </xf>
    <xf numFmtId="188" fontId="25" fillId="35" borderId="87" xfId="1" applyNumberFormat="1" applyFont="1" applyFill="1" applyBorder="1" applyAlignment="1" applyProtection="1"/>
    <xf numFmtId="188" fontId="25" fillId="35" borderId="115" xfId="1" applyNumberFormat="1" applyFont="1" applyFill="1" applyBorder="1" applyAlignment="1" applyProtection="1"/>
    <xf numFmtId="0" fontId="41" fillId="0" borderId="0" xfId="0" applyFont="1"/>
    <xf numFmtId="0" fontId="28" fillId="0" borderId="62" xfId="0" applyNumberFormat="1" applyFont="1" applyFill="1" applyBorder="1" applyAlignment="1"/>
    <xf numFmtId="188" fontId="25" fillId="41" borderId="25" xfId="1" applyNumberFormat="1" applyFont="1" applyFill="1" applyBorder="1" applyAlignment="1" applyProtection="1"/>
    <xf numFmtId="187" fontId="25" fillId="41" borderId="28" xfId="1" applyNumberFormat="1" applyFont="1" applyFill="1" applyBorder="1" applyAlignment="1" applyProtection="1"/>
    <xf numFmtId="188" fontId="25" fillId="41" borderId="28" xfId="1" applyNumberFormat="1" applyFont="1" applyFill="1" applyBorder="1" applyAlignment="1" applyProtection="1"/>
    <xf numFmtId="0" fontId="25" fillId="35" borderId="15" xfId="0" applyFont="1" applyFill="1" applyBorder="1" applyAlignment="1">
      <alignment horizontal="center" vertical="center"/>
    </xf>
    <xf numFmtId="0" fontId="29" fillId="0" borderId="0" xfId="0" applyFont="1" applyFill="1"/>
    <xf numFmtId="188" fontId="24" fillId="0" borderId="52" xfId="1" applyNumberFormat="1" applyFont="1" applyFill="1" applyBorder="1" applyAlignment="1">
      <alignment vertical="center" wrapText="1"/>
    </xf>
    <xf numFmtId="188" fontId="24" fillId="0" borderId="53" xfId="1" applyNumberFormat="1" applyFont="1" applyFill="1" applyBorder="1" applyAlignment="1">
      <alignment vertical="center" wrapText="1"/>
    </xf>
    <xf numFmtId="188" fontId="24" fillId="0" borderId="62" xfId="1" applyNumberFormat="1" applyFont="1" applyFill="1" applyBorder="1" applyAlignment="1"/>
    <xf numFmtId="0" fontId="42" fillId="0" borderId="0" xfId="0" applyFont="1"/>
    <xf numFmtId="0" fontId="43" fillId="0" borderId="0" xfId="0" applyFont="1"/>
    <xf numFmtId="3" fontId="27" fillId="33" borderId="47" xfId="43" applyNumberFormat="1" applyFont="1" applyFill="1" applyBorder="1" applyAlignment="1">
      <alignment horizontal="right" vertical="center"/>
    </xf>
    <xf numFmtId="0" fontId="26" fillId="35" borderId="56" xfId="0" applyFont="1" applyFill="1" applyBorder="1" applyAlignment="1">
      <alignment vertical="center"/>
    </xf>
    <xf numFmtId="188" fontId="25" fillId="35" borderId="56" xfId="1" applyNumberFormat="1" applyFont="1" applyFill="1" applyBorder="1" applyAlignment="1">
      <alignment horizontal="center" vertical="center" wrapText="1"/>
    </xf>
    <xf numFmtId="188" fontId="25" fillId="0" borderId="0" xfId="1" applyNumberFormat="1" applyFont="1" applyFill="1" applyAlignment="1">
      <alignment horizontal="center" vertical="center"/>
    </xf>
    <xf numFmtId="188" fontId="25" fillId="35" borderId="15" xfId="1" applyNumberFormat="1" applyFont="1" applyFill="1" applyBorder="1"/>
    <xf numFmtId="0" fontId="29" fillId="0" borderId="0" xfId="0" applyFont="1" applyAlignment="1">
      <alignment horizontal="center"/>
    </xf>
    <xf numFmtId="0" fontId="25" fillId="35" borderId="15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/>
    </xf>
    <xf numFmtId="188" fontId="24" fillId="0" borderId="15" xfId="1" applyNumberFormat="1" applyFont="1" applyFill="1" applyBorder="1" applyAlignment="1" applyProtection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6" fillId="35" borderId="46" xfId="0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left" vertical="center"/>
    </xf>
    <xf numFmtId="0" fontId="26" fillId="35" borderId="24" xfId="0" applyNumberFormat="1" applyFont="1" applyFill="1" applyBorder="1" applyAlignment="1">
      <alignment horizontal="center" vertical="center"/>
    </xf>
    <xf numFmtId="0" fontId="26" fillId="35" borderId="44" xfId="0" applyNumberFormat="1" applyFont="1" applyFill="1" applyBorder="1" applyAlignment="1">
      <alignment horizontal="center" vertical="center"/>
    </xf>
    <xf numFmtId="0" fontId="26" fillId="35" borderId="45" xfId="0" applyNumberFormat="1" applyFont="1" applyFill="1" applyBorder="1" applyAlignment="1">
      <alignment horizontal="center" vertical="center"/>
    </xf>
    <xf numFmtId="0" fontId="26" fillId="35" borderId="1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5" borderId="1" xfId="0" applyNumberFormat="1" applyFont="1" applyFill="1" applyBorder="1" applyAlignment="1">
      <alignment horizontal="center" vertical="center"/>
    </xf>
    <xf numFmtId="0" fontId="26" fillId="35" borderId="27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/>
    </xf>
    <xf numFmtId="0" fontId="26" fillId="35" borderId="1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35" borderId="15" xfId="0" applyFont="1" applyFill="1" applyBorder="1" applyAlignment="1">
      <alignment horizontal="center" vertical="center" wrapText="1"/>
    </xf>
    <xf numFmtId="0" fontId="25" fillId="35" borderId="56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/>
    </xf>
    <xf numFmtId="0" fontId="25" fillId="35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4" fillId="35" borderId="1" xfId="0" applyFont="1" applyFill="1" applyBorder="1" applyAlignment="1">
      <alignment horizontal="center" vertical="center" wrapText="1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left"/>
    </xf>
    <xf numFmtId="0" fontId="25" fillId="35" borderId="23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5" fillId="35" borderId="114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6" fontId="29" fillId="34" borderId="15" xfId="0" applyNumberFormat="1" applyFont="1" applyFill="1" applyBorder="1" applyAlignment="1">
      <alignment horizontal="center" vertical="center"/>
    </xf>
    <xf numFmtId="22" fontId="29" fillId="40" borderId="15" xfId="0" applyNumberFormat="1" applyFont="1" applyFill="1" applyBorder="1" applyAlignment="1">
      <alignment horizontal="center" vertical="center"/>
    </xf>
    <xf numFmtId="0" fontId="29" fillId="39" borderId="15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left" vertical="center"/>
    </xf>
    <xf numFmtId="0" fontId="29" fillId="34" borderId="45" xfId="0" applyFont="1" applyFill="1" applyBorder="1" applyAlignment="1">
      <alignment horizontal="left" vertical="center"/>
    </xf>
    <xf numFmtId="0" fontId="29" fillId="40" borderId="24" xfId="0" applyFont="1" applyFill="1" applyBorder="1" applyAlignment="1">
      <alignment horizontal="left" vertical="center"/>
    </xf>
    <xf numFmtId="0" fontId="29" fillId="40" borderId="45" xfId="0" applyFont="1" applyFill="1" applyBorder="1" applyAlignment="1">
      <alignment horizontal="left" vertical="center"/>
    </xf>
    <xf numFmtId="188" fontId="29" fillId="0" borderId="26" xfId="1" applyNumberFormat="1" applyFont="1" applyFill="1" applyBorder="1" applyAlignment="1" applyProtection="1">
      <alignment horizontal="left"/>
    </xf>
    <xf numFmtId="188" fontId="25" fillId="37" borderId="1" xfId="1" applyNumberFormat="1" applyFont="1" applyFill="1" applyBorder="1" applyAlignment="1" applyProtection="1">
      <alignment horizontal="center" vertical="center"/>
    </xf>
    <xf numFmtId="188" fontId="25" fillId="35" borderId="1" xfId="1" applyNumberFormat="1" applyFont="1" applyFill="1" applyBorder="1" applyAlignment="1" applyProtection="1">
      <alignment horizontal="center" vertical="center"/>
    </xf>
    <xf numFmtId="188" fontId="25" fillId="0" borderId="1" xfId="1" applyNumberFormat="1" applyFont="1" applyFill="1" applyBorder="1" applyAlignment="1" applyProtection="1">
      <alignment horizontal="center" vertical="center"/>
    </xf>
    <xf numFmtId="188" fontId="25" fillId="0" borderId="1" xfId="1" applyNumberFormat="1" applyFont="1" applyFill="1" applyBorder="1" applyAlignment="1" applyProtection="1">
      <alignment horizontal="center" vertical="center" wrapText="1"/>
    </xf>
    <xf numFmtId="188" fontId="25" fillId="35" borderId="1" xfId="1" applyNumberFormat="1" applyFont="1" applyFill="1" applyBorder="1" applyAlignment="1" applyProtection="1">
      <alignment horizontal="center" vertical="center" wrapText="1"/>
    </xf>
    <xf numFmtId="188" fontId="31" fillId="0" borderId="1" xfId="1" applyNumberFormat="1" applyFont="1" applyFill="1" applyBorder="1" applyAlignment="1" applyProtection="1">
      <alignment horizontal="center" vertical="center" wrapText="1"/>
    </xf>
    <xf numFmtId="188" fontId="25" fillId="35" borderId="27" xfId="1" applyNumberFormat="1" applyFont="1" applyFill="1" applyBorder="1" applyAlignment="1" applyProtection="1">
      <alignment horizontal="center" vertical="center" wrapText="1"/>
    </xf>
    <xf numFmtId="188" fontId="25" fillId="35" borderId="10" xfId="1" applyNumberFormat="1" applyFont="1" applyFill="1" applyBorder="1" applyAlignment="1" applyProtection="1">
      <alignment horizontal="center" vertical="center" wrapText="1"/>
    </xf>
    <xf numFmtId="0" fontId="24" fillId="0" borderId="26" xfId="0" applyFont="1" applyBorder="1" applyAlignment="1">
      <alignment horizontal="left"/>
    </xf>
    <xf numFmtId="0" fontId="25" fillId="35" borderId="11" xfId="0" applyFont="1" applyFill="1" applyBorder="1" applyAlignment="1">
      <alignment horizontal="center"/>
    </xf>
    <xf numFmtId="0" fontId="25" fillId="35" borderId="56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35" borderId="90" xfId="0" applyFont="1" applyFill="1" applyBorder="1" applyAlignment="1">
      <alignment horizontal="center" vertical="center"/>
    </xf>
    <xf numFmtId="0" fontId="25" fillId="35" borderId="91" xfId="0" applyFont="1" applyFill="1" applyBorder="1" applyAlignment="1">
      <alignment horizontal="center" vertical="center"/>
    </xf>
    <xf numFmtId="0" fontId="25" fillId="35" borderId="94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5" fillId="35" borderId="1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37" borderId="1" xfId="0" applyFont="1" applyFill="1" applyBorder="1" applyAlignment="1">
      <alignment horizontal="left" vertical="center"/>
    </xf>
    <xf numFmtId="0" fontId="25" fillId="37" borderId="14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/>
    </xf>
    <xf numFmtId="0" fontId="25" fillId="37" borderId="27" xfId="0" applyFont="1" applyFill="1" applyBorder="1" applyAlignment="1">
      <alignment horizontal="center" vertical="center"/>
    </xf>
    <xf numFmtId="0" fontId="25" fillId="37" borderId="23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25" fillId="0" borderId="79" xfId="0" applyFont="1" applyBorder="1" applyAlignment="1">
      <alignment horizontal="left" vertical="center"/>
    </xf>
    <xf numFmtId="0" fontId="25" fillId="0" borderId="107" xfId="0" applyFont="1" applyBorder="1" applyAlignment="1">
      <alignment horizontal="left" vertical="center"/>
    </xf>
    <xf numFmtId="0" fontId="25" fillId="0" borderId="108" xfId="0" applyFont="1" applyBorder="1" applyAlignment="1">
      <alignment horizontal="left" vertical="center"/>
    </xf>
    <xf numFmtId="0" fontId="25" fillId="0" borderId="10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34" borderId="15" xfId="0" applyFont="1" applyFill="1" applyBorder="1" applyAlignment="1">
      <alignment horizontal="center"/>
    </xf>
    <xf numFmtId="0" fontId="29" fillId="0" borderId="26" xfId="0" applyFont="1" applyBorder="1" applyAlignment="1">
      <alignment horizontal="left"/>
    </xf>
    <xf numFmtId="0" fontId="25" fillId="0" borderId="84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00" xfId="0" applyFont="1" applyBorder="1" applyAlignment="1">
      <alignment vertical="center"/>
    </xf>
    <xf numFmtId="0" fontId="25" fillId="0" borderId="107" xfId="0" applyFont="1" applyBorder="1" applyAlignment="1">
      <alignment horizontal="center" vertical="center"/>
    </xf>
    <xf numFmtId="0" fontId="25" fillId="0" borderId="118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102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37" borderId="79" xfId="0" applyFont="1" applyFill="1" applyBorder="1" applyAlignment="1">
      <alignment horizontal="center" vertical="center"/>
    </xf>
    <xf numFmtId="0" fontId="25" fillId="37" borderId="114" xfId="0" applyFont="1" applyFill="1" applyBorder="1" applyAlignment="1">
      <alignment horizontal="center" vertical="center"/>
    </xf>
    <xf numFmtId="0" fontId="25" fillId="37" borderId="87" xfId="0" applyFont="1" applyFill="1" applyBorder="1" applyAlignment="1">
      <alignment horizontal="center" vertical="center"/>
    </xf>
    <xf numFmtId="0" fontId="25" fillId="37" borderId="115" xfId="0" applyFont="1" applyFill="1" applyBorder="1" applyAlignment="1">
      <alignment horizontal="center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113" xfId="0" applyFont="1" applyFill="1" applyBorder="1" applyAlignment="1">
      <alignment horizontal="center" vertical="center"/>
    </xf>
    <xf numFmtId="0" fontId="25" fillId="35" borderId="79" xfId="0" applyFont="1" applyFill="1" applyBorder="1" applyAlignment="1">
      <alignment horizontal="center" vertical="center"/>
    </xf>
    <xf numFmtId="0" fontId="25" fillId="35" borderId="87" xfId="0" applyFont="1" applyFill="1" applyBorder="1" applyAlignment="1">
      <alignment horizontal="center" vertical="center"/>
    </xf>
    <xf numFmtId="0" fontId="25" fillId="35" borderId="115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25" fillId="35" borderId="113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10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8" fillId="0" borderId="107" xfId="0" applyFont="1" applyBorder="1" applyAlignment="1">
      <alignment horizontal="left" vertical="center" wrapText="1"/>
    </xf>
    <xf numFmtId="0" fontId="28" fillId="0" borderId="108" xfId="0" applyFont="1" applyBorder="1" applyAlignment="1">
      <alignment horizontal="left" vertical="center" wrapText="1"/>
    </xf>
    <xf numFmtId="0" fontId="28" fillId="0" borderId="117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126" xfId="0" applyFont="1" applyBorder="1" applyAlignment="1">
      <alignment horizontal="left" vertical="center" wrapText="1"/>
    </xf>
    <xf numFmtId="0" fontId="28" fillId="0" borderId="124" xfId="0" applyFont="1" applyBorder="1" applyAlignment="1">
      <alignment horizontal="left" vertical="center" wrapText="1"/>
    </xf>
    <xf numFmtId="0" fontId="28" fillId="0" borderId="107" xfId="0" applyFont="1" applyFill="1" applyBorder="1" applyAlignment="1">
      <alignment horizontal="left" vertical="center" wrapText="1"/>
    </xf>
    <xf numFmtId="0" fontId="28" fillId="0" borderId="108" xfId="0" applyFont="1" applyFill="1" applyBorder="1" applyAlignment="1">
      <alignment horizontal="left" vertical="center" wrapText="1"/>
    </xf>
    <xf numFmtId="0" fontId="28" fillId="0" borderId="117" xfId="0" applyFont="1" applyFill="1" applyBorder="1" applyAlignment="1">
      <alignment horizontal="left" vertical="center" wrapText="1"/>
    </xf>
    <xf numFmtId="0" fontId="28" fillId="38" borderId="10" xfId="0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 wrapText="1"/>
    </xf>
    <xf numFmtId="0" fontId="28" fillId="38" borderId="27" xfId="0" applyFont="1" applyFill="1" applyBorder="1" applyAlignment="1">
      <alignment horizontal="left" vertical="center" wrapText="1"/>
    </xf>
    <xf numFmtId="0" fontId="28" fillId="35" borderId="1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02" xfId="0" applyFont="1" applyBorder="1" applyAlignment="1">
      <alignment horizontal="left" vertical="center" wrapText="1"/>
    </xf>
    <xf numFmtId="0" fontId="28" fillId="0" borderId="100" xfId="0" applyFont="1" applyBorder="1" applyAlignment="1">
      <alignment horizontal="left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" xfId="0" applyFont="1" applyFill="1" applyBorder="1" applyAlignment="1">
      <alignment horizontal="center" vertical="center" wrapText="1"/>
    </xf>
    <xf numFmtId="0" fontId="28" fillId="38" borderId="27" xfId="0" applyFont="1" applyFill="1" applyBorder="1" applyAlignment="1">
      <alignment horizontal="center" vertical="center" wrapText="1"/>
    </xf>
    <xf numFmtId="0" fontId="28" fillId="0" borderId="135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107" xfId="0" applyFont="1" applyFill="1" applyBorder="1" applyAlignment="1">
      <alignment horizontal="center" vertical="center" wrapText="1"/>
    </xf>
    <xf numFmtId="0" fontId="28" fillId="0" borderId="108" xfId="0" applyFont="1" applyFill="1" applyBorder="1" applyAlignment="1">
      <alignment horizontal="center" vertical="center" wrapText="1"/>
    </xf>
    <xf numFmtId="0" fontId="28" fillId="0" borderId="117" xfId="0" applyFont="1" applyFill="1" applyBorder="1" applyAlignment="1">
      <alignment horizontal="center" vertical="center" wrapText="1"/>
    </xf>
    <xf numFmtId="0" fontId="28" fillId="35" borderId="130" xfId="0" applyFont="1" applyFill="1" applyBorder="1" applyAlignment="1">
      <alignment horizontal="center" vertical="center" wrapText="1"/>
    </xf>
    <xf numFmtId="0" fontId="28" fillId="35" borderId="131" xfId="0" applyFont="1" applyFill="1" applyBorder="1" applyAlignment="1">
      <alignment horizontal="center" vertical="center" wrapText="1"/>
    </xf>
    <xf numFmtId="0" fontId="28" fillId="35" borderId="132" xfId="0" applyFont="1" applyFill="1" applyBorder="1" applyAlignment="1">
      <alignment horizontal="center" vertical="center" wrapText="1"/>
    </xf>
    <xf numFmtId="0" fontId="28" fillId="35" borderId="133" xfId="0" applyFont="1" applyFill="1" applyBorder="1" applyAlignment="1">
      <alignment horizontal="center" vertical="center" wrapText="1"/>
    </xf>
    <xf numFmtId="0" fontId="28" fillId="35" borderId="94" xfId="0" applyFont="1" applyFill="1" applyBorder="1" applyAlignment="1">
      <alignment horizontal="center" vertical="center" wrapText="1"/>
    </xf>
    <xf numFmtId="0" fontId="28" fillId="35" borderId="134" xfId="0" applyFont="1" applyFill="1" applyBorder="1" applyAlignment="1">
      <alignment horizontal="center" vertical="center" wrapText="1"/>
    </xf>
    <xf numFmtId="0" fontId="28" fillId="37" borderId="130" xfId="0" applyFont="1" applyFill="1" applyBorder="1" applyAlignment="1">
      <alignment horizontal="center" vertical="center" wrapText="1"/>
    </xf>
    <xf numFmtId="0" fontId="28" fillId="37" borderId="128" xfId="0" applyFont="1" applyFill="1" applyBorder="1" applyAlignment="1">
      <alignment horizontal="center" vertical="center" wrapText="1"/>
    </xf>
    <xf numFmtId="0" fontId="28" fillId="37" borderId="132" xfId="0" applyFont="1" applyFill="1" applyBorder="1" applyAlignment="1">
      <alignment horizontal="center" vertical="center" wrapText="1"/>
    </xf>
    <xf numFmtId="0" fontId="28" fillId="37" borderId="115" xfId="0" applyFont="1" applyFill="1" applyBorder="1" applyAlignment="1">
      <alignment horizontal="center" vertical="center" wrapText="1"/>
    </xf>
    <xf numFmtId="0" fontId="28" fillId="37" borderId="94" xfId="0" applyFont="1" applyFill="1" applyBorder="1" applyAlignment="1">
      <alignment horizontal="center" vertical="center" wrapText="1"/>
    </xf>
    <xf numFmtId="0" fontId="28" fillId="37" borderId="129" xfId="0" applyFont="1" applyFill="1" applyBorder="1" applyAlignment="1">
      <alignment horizontal="center" vertical="center" wrapText="1"/>
    </xf>
    <xf numFmtId="0" fontId="28" fillId="37" borderId="131" xfId="0" applyFont="1" applyFill="1" applyBorder="1" applyAlignment="1">
      <alignment horizontal="center" vertical="center" wrapText="1"/>
    </xf>
    <xf numFmtId="0" fontId="28" fillId="37" borderId="133" xfId="0" applyFont="1" applyFill="1" applyBorder="1" applyAlignment="1">
      <alignment horizontal="center" vertical="center" wrapText="1"/>
    </xf>
    <xf numFmtId="0" fontId="28" fillId="37" borderId="134" xfId="0" applyFont="1" applyFill="1" applyBorder="1" applyAlignment="1">
      <alignment horizontal="center" vertical="center" wrapText="1"/>
    </xf>
    <xf numFmtId="0" fontId="25" fillId="0" borderId="107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5" fillId="0" borderId="117" xfId="0" applyFont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5" fillId="39" borderId="1" xfId="0" applyFont="1" applyFill="1" applyBorder="1" applyAlignment="1">
      <alignment horizontal="center" vertical="center" wrapText="1"/>
    </xf>
    <xf numFmtId="0" fontId="25" fillId="39" borderId="27" xfId="0" applyFont="1" applyFill="1" applyBorder="1" applyAlignment="1">
      <alignment horizontal="center" vertical="center" wrapText="1"/>
    </xf>
    <xf numFmtId="0" fontId="25" fillId="35" borderId="107" xfId="0" applyFont="1" applyFill="1" applyBorder="1" applyAlignment="1">
      <alignment horizontal="center" vertical="center" wrapText="1"/>
    </xf>
    <xf numFmtId="0" fontId="25" fillId="35" borderId="108" xfId="0" applyFont="1" applyFill="1" applyBorder="1" applyAlignment="1">
      <alignment horizontal="center" vertical="center" wrapText="1"/>
    </xf>
    <xf numFmtId="0" fontId="25" fillId="35" borderId="117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35" borderId="79" xfId="0" applyFont="1" applyFill="1" applyBorder="1" applyAlignment="1">
      <alignment horizontal="center" vertical="center" wrapText="1"/>
    </xf>
    <xf numFmtId="0" fontId="25" fillId="35" borderId="87" xfId="0" applyFont="1" applyFill="1" applyBorder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wrapText="1"/>
    </xf>
    <xf numFmtId="0" fontId="25" fillId="0" borderId="79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5" fillId="0" borderId="108" xfId="0" applyFont="1" applyBorder="1" applyAlignment="1">
      <alignment horizontal="left" vertical="center" wrapText="1"/>
    </xf>
    <xf numFmtId="0" fontId="25" fillId="0" borderId="117" xfId="0" applyFont="1" applyBorder="1" applyAlignment="1">
      <alignment horizontal="left" vertical="center" wrapText="1"/>
    </xf>
    <xf numFmtId="0" fontId="25" fillId="37" borderId="152" xfId="0" applyFont="1" applyFill="1" applyBorder="1" applyAlignment="1">
      <alignment horizontal="center" vertical="center" wrapText="1"/>
    </xf>
    <xf numFmtId="0" fontId="25" fillId="37" borderId="93" xfId="0" applyFont="1" applyFill="1" applyBorder="1" applyAlignment="1">
      <alignment horizontal="center" vertical="center" wrapText="1"/>
    </xf>
    <xf numFmtId="0" fontId="25" fillId="37" borderId="153" xfId="0" applyFont="1" applyFill="1" applyBorder="1" applyAlignment="1">
      <alignment horizontal="center" vertical="center" wrapText="1"/>
    </xf>
    <xf numFmtId="0" fontId="25" fillId="37" borderId="90" xfId="0" applyFont="1" applyFill="1" applyBorder="1" applyAlignment="1">
      <alignment horizontal="center" vertical="center" wrapText="1"/>
    </xf>
    <xf numFmtId="0" fontId="25" fillId="37" borderId="91" xfId="0" applyFont="1" applyFill="1" applyBorder="1" applyAlignment="1">
      <alignment horizontal="center" vertical="center" wrapText="1"/>
    </xf>
    <xf numFmtId="0" fontId="25" fillId="37" borderId="149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35" borderId="52" xfId="0" applyFont="1" applyFill="1" applyBorder="1" applyAlignment="1">
      <alignment horizontal="center" vertical="center" wrapText="1"/>
    </xf>
    <xf numFmtId="0" fontId="25" fillId="35" borderId="53" xfId="0" applyFont="1" applyFill="1" applyBorder="1" applyAlignment="1">
      <alignment horizontal="center" vertical="center" wrapText="1"/>
    </xf>
    <xf numFmtId="0" fontId="25" fillId="35" borderId="5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5" fillId="0" borderId="76" xfId="0" applyFont="1" applyFill="1" applyBorder="1" applyAlignment="1">
      <alignment horizontal="left" vertical="center"/>
    </xf>
    <xf numFmtId="188" fontId="25" fillId="35" borderId="31" xfId="1" applyNumberFormat="1" applyFont="1" applyFill="1" applyBorder="1" applyAlignment="1">
      <alignment horizontal="center" vertical="center" wrapText="1"/>
    </xf>
    <xf numFmtId="188" fontId="25" fillId="35" borderId="32" xfId="1" applyNumberFormat="1" applyFont="1" applyFill="1" applyBorder="1" applyAlignment="1">
      <alignment horizontal="center" vertical="center" wrapText="1"/>
    </xf>
    <xf numFmtId="188" fontId="25" fillId="35" borderId="33" xfId="1" applyNumberFormat="1" applyFont="1" applyFill="1" applyBorder="1" applyAlignment="1">
      <alignment horizontal="center" vertical="center" wrapText="1"/>
    </xf>
    <xf numFmtId="0" fontId="28" fillId="35" borderId="34" xfId="0" applyFont="1" applyFill="1" applyBorder="1" applyAlignment="1">
      <alignment horizontal="center" vertical="center" wrapText="1"/>
    </xf>
    <xf numFmtId="0" fontId="28" fillId="35" borderId="156" xfId="0" applyFont="1" applyFill="1" applyBorder="1" applyAlignment="1">
      <alignment horizontal="center" vertical="center" wrapText="1"/>
    </xf>
    <xf numFmtId="188" fontId="25" fillId="35" borderId="15" xfId="1" applyNumberFormat="1" applyFont="1" applyFill="1" applyBorder="1" applyAlignment="1">
      <alignment horizontal="center" vertical="center" wrapText="1"/>
    </xf>
    <xf numFmtId="188" fontId="25" fillId="35" borderId="24" xfId="1" applyNumberFormat="1" applyFont="1" applyFill="1" applyBorder="1" applyAlignment="1">
      <alignment horizontal="center" vertical="center" wrapText="1"/>
    </xf>
    <xf numFmtId="188" fontId="25" fillId="35" borderId="44" xfId="1" applyNumberFormat="1" applyFont="1" applyFill="1" applyBorder="1" applyAlignment="1">
      <alignment horizontal="center" vertical="center" wrapText="1"/>
    </xf>
    <xf numFmtId="188" fontId="25" fillId="35" borderId="45" xfId="1" applyNumberFormat="1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/>
    </xf>
    <xf numFmtId="0" fontId="31" fillId="35" borderId="15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wrapText="1"/>
    </xf>
    <xf numFmtId="0" fontId="25" fillId="35" borderId="164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35" borderId="14" xfId="0" applyFont="1" applyFill="1" applyBorder="1" applyAlignment="1">
      <alignment horizontal="center" wrapText="1"/>
    </xf>
    <xf numFmtId="0" fontId="25" fillId="35" borderId="30" xfId="0" applyFont="1" applyFill="1" applyBorder="1" applyAlignment="1">
      <alignment horizontal="center" wrapText="1"/>
    </xf>
    <xf numFmtId="0" fontId="25" fillId="35" borderId="166" xfId="0" applyFont="1" applyFill="1" applyBorder="1" applyAlignment="1">
      <alignment horizontal="center" vertical="center" wrapText="1"/>
    </xf>
    <xf numFmtId="0" fontId="25" fillId="35" borderId="168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/>
    </xf>
    <xf numFmtId="0" fontId="25" fillId="35" borderId="30" xfId="0" applyFont="1" applyFill="1" applyBorder="1" applyAlignment="1">
      <alignment horizontal="center"/>
    </xf>
    <xf numFmtId="0" fontId="25" fillId="35" borderId="23" xfId="0" applyFont="1" applyFill="1" applyBorder="1" applyAlignment="1">
      <alignment horizontal="center" vertical="center"/>
    </xf>
    <xf numFmtId="0" fontId="33" fillId="35" borderId="27" xfId="0" applyFont="1" applyFill="1" applyBorder="1" applyAlignment="1">
      <alignment horizontal="center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25" fillId="35" borderId="152" xfId="0" applyFont="1" applyFill="1" applyBorder="1" applyAlignment="1">
      <alignment horizontal="center" vertical="center" wrapText="1"/>
    </xf>
    <xf numFmtId="0" fontId="25" fillId="35" borderId="93" xfId="0" applyFont="1" applyFill="1" applyBorder="1" applyAlignment="1">
      <alignment horizontal="center" vertical="center" wrapText="1"/>
    </xf>
    <xf numFmtId="0" fontId="25" fillId="35" borderId="153" xfId="0" applyFont="1" applyFill="1" applyBorder="1" applyAlignment="1">
      <alignment horizontal="center" vertical="center" wrapText="1"/>
    </xf>
    <xf numFmtId="0" fontId="25" fillId="35" borderId="135" xfId="0" applyFont="1" applyFill="1" applyBorder="1" applyAlignment="1" applyProtection="1">
      <alignment horizontal="center"/>
      <protection locked="0"/>
    </xf>
    <xf numFmtId="0" fontId="25" fillId="35" borderId="167" xfId="0" applyFont="1" applyFill="1" applyBorder="1" applyAlignment="1" applyProtection="1">
      <alignment horizontal="center"/>
      <protection locked="0"/>
    </xf>
    <xf numFmtId="0" fontId="25" fillId="35" borderId="165" xfId="0" applyFont="1" applyFill="1" applyBorder="1" applyAlignment="1">
      <alignment horizontal="center"/>
    </xf>
    <xf numFmtId="0" fontId="25" fillId="41" borderId="14" xfId="0" applyFont="1" applyFill="1" applyBorder="1" applyAlignment="1">
      <alignment horizontal="center"/>
    </xf>
    <xf numFmtId="0" fontId="25" fillId="41" borderId="30" xfId="0" applyFont="1" applyFill="1" applyBorder="1" applyAlignment="1">
      <alignment horizontal="center"/>
    </xf>
    <xf numFmtId="0" fontId="25" fillId="42" borderId="27" xfId="0" applyFont="1" applyFill="1" applyBorder="1" applyAlignment="1">
      <alignment horizontal="center" vertical="center"/>
    </xf>
    <xf numFmtId="0" fontId="25" fillId="42" borderId="23" xfId="0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/>
    </xf>
    <xf numFmtId="0" fontId="25" fillId="42" borderId="29" xfId="0" applyFont="1" applyFill="1" applyBorder="1" applyAlignment="1">
      <alignment horizontal="center"/>
    </xf>
    <xf numFmtId="0" fontId="25" fillId="42" borderId="30" xfId="0" applyFont="1" applyFill="1" applyBorder="1" applyAlignment="1">
      <alignment horizontal="center"/>
    </xf>
    <xf numFmtId="0" fontId="25" fillId="42" borderId="152" xfId="0" applyFont="1" applyFill="1" applyBorder="1" applyAlignment="1">
      <alignment horizontal="center" vertical="center"/>
    </xf>
    <xf numFmtId="0" fontId="25" fillId="42" borderId="93" xfId="0" applyFont="1" applyFill="1" applyBorder="1" applyAlignment="1">
      <alignment horizontal="center" vertical="center"/>
    </xf>
    <xf numFmtId="0" fontId="25" fillId="42" borderId="153" xfId="0" applyFont="1" applyFill="1" applyBorder="1" applyAlignment="1">
      <alignment horizontal="center" vertical="center"/>
    </xf>
    <xf numFmtId="0" fontId="25" fillId="42" borderId="56" xfId="0" applyFont="1" applyFill="1" applyBorder="1" applyAlignment="1">
      <alignment horizontal="center" vertical="center"/>
    </xf>
    <xf numFmtId="0" fontId="25" fillId="42" borderId="166" xfId="0" applyFont="1" applyFill="1" applyBorder="1" applyAlignment="1">
      <alignment horizontal="center" vertical="center"/>
    </xf>
    <xf numFmtId="0" fontId="25" fillId="42" borderId="28" xfId="0" applyFont="1" applyFill="1" applyBorder="1" applyAlignment="1">
      <alignment horizontal="center" vertical="center"/>
    </xf>
    <xf numFmtId="0" fontId="25" fillId="42" borderId="27" xfId="0" applyFont="1" applyFill="1" applyBorder="1" applyAlignment="1">
      <alignment horizontal="center" vertical="center" wrapText="1"/>
    </xf>
    <xf numFmtId="0" fontId="25" fillId="42" borderId="23" xfId="0" applyFont="1" applyFill="1" applyBorder="1" applyAlignment="1">
      <alignment horizontal="center" vertical="center" wrapText="1"/>
    </xf>
    <xf numFmtId="0" fontId="25" fillId="42" borderId="10" xfId="0" applyFont="1" applyFill="1" applyBorder="1" applyAlignment="1">
      <alignment horizontal="center" vertical="center" wrapText="1"/>
    </xf>
    <xf numFmtId="0" fontId="25" fillId="42" borderId="56" xfId="0" applyFont="1" applyFill="1" applyBorder="1" applyAlignment="1">
      <alignment horizontal="center" vertical="center" wrapText="1"/>
    </xf>
    <xf numFmtId="0" fontId="25" fillId="42" borderId="166" xfId="0" applyFont="1" applyFill="1" applyBorder="1" applyAlignment="1">
      <alignment horizontal="center" vertical="center" wrapText="1"/>
    </xf>
    <xf numFmtId="0" fontId="25" fillId="42" borderId="168" xfId="0" applyFont="1" applyFill="1" applyBorder="1" applyAlignment="1">
      <alignment horizontal="center" vertical="center" wrapText="1"/>
    </xf>
    <xf numFmtId="0" fontId="33" fillId="42" borderId="27" xfId="0" applyFont="1" applyFill="1" applyBorder="1" applyAlignment="1">
      <alignment horizontal="center" vertical="center" wrapText="1"/>
    </xf>
    <xf numFmtId="0" fontId="33" fillId="42" borderId="23" xfId="0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25" fillId="42" borderId="152" xfId="0" applyFont="1" applyFill="1" applyBorder="1" applyAlignment="1">
      <alignment horizontal="center" vertical="center" wrapText="1"/>
    </xf>
    <xf numFmtId="0" fontId="25" fillId="42" borderId="93" xfId="0" applyFont="1" applyFill="1" applyBorder="1" applyAlignment="1">
      <alignment horizontal="center" vertical="center" wrapText="1"/>
    </xf>
    <xf numFmtId="0" fontId="25" fillId="42" borderId="153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4" borderId="130" xfId="0" applyFont="1" applyFill="1" applyBorder="1" applyAlignment="1">
      <alignment horizontal="center" vertical="center"/>
    </xf>
    <xf numFmtId="0" fontId="25" fillId="34" borderId="131" xfId="0" applyFont="1" applyFill="1" applyBorder="1" applyAlignment="1">
      <alignment horizontal="center" vertical="center"/>
    </xf>
    <xf numFmtId="0" fontId="25" fillId="34" borderId="132" xfId="0" applyFont="1" applyFill="1" applyBorder="1" applyAlignment="1">
      <alignment horizontal="center" vertical="center"/>
    </xf>
    <xf numFmtId="0" fontId="25" fillId="34" borderId="133" xfId="0" applyFont="1" applyFill="1" applyBorder="1" applyAlignment="1">
      <alignment horizontal="center" vertical="center"/>
    </xf>
    <xf numFmtId="0" fontId="25" fillId="34" borderId="94" xfId="0" applyFont="1" applyFill="1" applyBorder="1" applyAlignment="1">
      <alignment horizontal="center" vertical="center"/>
    </xf>
    <xf numFmtId="0" fontId="25" fillId="34" borderId="134" xfId="0" applyFont="1" applyFill="1" applyBorder="1" applyAlignment="1">
      <alignment horizontal="center" vertical="center"/>
    </xf>
    <xf numFmtId="0" fontId="25" fillId="35" borderId="130" xfId="0" applyFont="1" applyFill="1" applyBorder="1" applyAlignment="1">
      <alignment horizontal="center" vertical="center"/>
    </xf>
    <xf numFmtId="0" fontId="25" fillId="35" borderId="131" xfId="0" applyFont="1" applyFill="1" applyBorder="1" applyAlignment="1">
      <alignment horizontal="center" vertical="center"/>
    </xf>
    <xf numFmtId="0" fontId="25" fillId="35" borderId="132" xfId="0" applyFont="1" applyFill="1" applyBorder="1" applyAlignment="1">
      <alignment horizontal="center" vertical="center"/>
    </xf>
    <xf numFmtId="0" fontId="25" fillId="35" borderId="133" xfId="0" applyFont="1" applyFill="1" applyBorder="1" applyAlignment="1">
      <alignment horizontal="center" vertical="center"/>
    </xf>
    <xf numFmtId="0" fontId="25" fillId="35" borderId="134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16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left" vertical="center" wrapText="1"/>
    </xf>
    <xf numFmtId="0" fontId="25" fillId="0" borderId="166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124" xfId="0" applyFont="1" applyFill="1" applyBorder="1" applyAlignment="1">
      <alignment horizontal="left" vertical="center" wrapText="1"/>
    </xf>
    <xf numFmtId="0" fontId="25" fillId="0" borderId="91" xfId="0" applyFont="1" applyFill="1" applyBorder="1" applyAlignment="1">
      <alignment horizontal="left" vertical="center" wrapText="1"/>
    </xf>
    <xf numFmtId="0" fontId="25" fillId="0" borderId="126" xfId="0" applyFont="1" applyFill="1" applyBorder="1" applyAlignment="1">
      <alignment horizontal="left" vertical="center" wrapText="1"/>
    </xf>
    <xf numFmtId="0" fontId="25" fillId="0" borderId="149" xfId="0" applyFont="1" applyFill="1" applyBorder="1" applyAlignment="1">
      <alignment horizontal="left" vertical="center" wrapText="1"/>
    </xf>
    <xf numFmtId="0" fontId="25" fillId="0" borderId="90" xfId="0" applyFont="1" applyFill="1" applyBorder="1" applyAlignment="1">
      <alignment horizontal="left" vertical="center" wrapText="1"/>
    </xf>
    <xf numFmtId="0" fontId="25" fillId="34" borderId="130" xfId="0" applyFont="1" applyFill="1" applyBorder="1" applyAlignment="1">
      <alignment horizontal="center" vertical="center" wrapText="1"/>
    </xf>
    <xf numFmtId="0" fontId="25" fillId="34" borderId="131" xfId="0" applyFont="1" applyFill="1" applyBorder="1" applyAlignment="1">
      <alignment horizontal="center" vertical="center" wrapText="1"/>
    </xf>
    <xf numFmtId="0" fontId="25" fillId="34" borderId="132" xfId="0" applyFont="1" applyFill="1" applyBorder="1" applyAlignment="1">
      <alignment horizontal="center" vertical="center" wrapText="1"/>
    </xf>
    <xf numFmtId="0" fontId="25" fillId="34" borderId="133" xfId="0" applyFont="1" applyFill="1" applyBorder="1" applyAlignment="1">
      <alignment horizontal="center" vertical="center" wrapText="1"/>
    </xf>
    <xf numFmtId="0" fontId="25" fillId="34" borderId="94" xfId="0" applyFont="1" applyFill="1" applyBorder="1" applyAlignment="1">
      <alignment horizontal="center" vertical="center" wrapText="1"/>
    </xf>
    <xf numFmtId="0" fontId="25" fillId="34" borderId="134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/>
    </xf>
    <xf numFmtId="0" fontId="30" fillId="35" borderId="24" xfId="0" applyFont="1" applyFill="1" applyBorder="1" applyAlignment="1">
      <alignment horizontal="center" vertical="center"/>
    </xf>
    <xf numFmtId="0" fontId="30" fillId="35" borderId="44" xfId="0" applyFont="1" applyFill="1" applyBorder="1" applyAlignment="1">
      <alignment horizontal="center" vertical="center"/>
    </xf>
    <xf numFmtId="0" fontId="30" fillId="35" borderId="45" xfId="0" applyFont="1" applyFill="1" applyBorder="1" applyAlignment="1">
      <alignment horizontal="center" vertical="center"/>
    </xf>
  </cellXfs>
  <cellStyles count="75">
    <cellStyle name="20% - ส่วนที่ถูกเน้น1" xfId="19" builtinId="30" customBuiltin="1"/>
    <cellStyle name="20% - ส่วนที่ถูกเน้น1 2" xfId="49"/>
    <cellStyle name="20% - ส่วนที่ถูกเน้น1 3" xfId="63"/>
    <cellStyle name="20% - ส่วนที่ถูกเน้น2" xfId="23" builtinId="34" customBuiltin="1"/>
    <cellStyle name="20% - ส่วนที่ถูกเน้น2 2" xfId="51"/>
    <cellStyle name="20% - ส่วนที่ถูกเน้น2 3" xfId="65"/>
    <cellStyle name="20% - ส่วนที่ถูกเน้น3" xfId="27" builtinId="38" customBuiltin="1"/>
    <cellStyle name="20% - ส่วนที่ถูกเน้น3 2" xfId="53"/>
    <cellStyle name="20% - ส่วนที่ถูกเน้น3 3" xfId="67"/>
    <cellStyle name="20% - ส่วนที่ถูกเน้น4" xfId="31" builtinId="42" customBuiltin="1"/>
    <cellStyle name="20% - ส่วนที่ถูกเน้น4 2" xfId="55"/>
    <cellStyle name="20% - ส่วนที่ถูกเน้น4 3" xfId="69"/>
    <cellStyle name="20% - ส่วนที่ถูกเน้น5" xfId="35" builtinId="46" customBuiltin="1"/>
    <cellStyle name="20% - ส่วนที่ถูกเน้น5 2" xfId="57"/>
    <cellStyle name="20% - ส่วนที่ถูกเน้น5 3" xfId="71"/>
    <cellStyle name="20% - ส่วนที่ถูกเน้น6" xfId="39" builtinId="50" customBuiltin="1"/>
    <cellStyle name="20% - ส่วนที่ถูกเน้น6 2" xfId="59"/>
    <cellStyle name="20% - ส่วนที่ถูกเน้น6 3" xfId="73"/>
    <cellStyle name="40% - ส่วนที่ถูกเน้น1" xfId="20" builtinId="31" customBuiltin="1"/>
    <cellStyle name="40% - ส่วนที่ถูกเน้น1 2" xfId="50"/>
    <cellStyle name="40% - ส่วนที่ถูกเน้น1 3" xfId="64"/>
    <cellStyle name="40% - ส่วนที่ถูกเน้น2" xfId="24" builtinId="35" customBuiltin="1"/>
    <cellStyle name="40% - ส่วนที่ถูกเน้น2 2" xfId="52"/>
    <cellStyle name="40% - ส่วนที่ถูกเน้น2 3" xfId="66"/>
    <cellStyle name="40% - ส่วนที่ถูกเน้น3" xfId="28" builtinId="39" customBuiltin="1"/>
    <cellStyle name="40% - ส่วนที่ถูกเน้น3 2" xfId="54"/>
    <cellStyle name="40% - ส่วนที่ถูกเน้น3 3" xfId="68"/>
    <cellStyle name="40% - ส่วนที่ถูกเน้น4" xfId="32" builtinId="43" customBuiltin="1"/>
    <cellStyle name="40% - ส่วนที่ถูกเน้น4 2" xfId="56"/>
    <cellStyle name="40% - ส่วนที่ถูกเน้น4 3" xfId="70"/>
    <cellStyle name="40% - ส่วนที่ถูกเน้น5" xfId="36" builtinId="47" customBuiltin="1"/>
    <cellStyle name="40% - ส่วนที่ถูกเน้น5 2" xfId="58"/>
    <cellStyle name="40% - ส่วนที่ถูกเน้น5 3" xfId="72"/>
    <cellStyle name="40% - ส่วนที่ถูกเน้น6" xfId="40" builtinId="51" customBuiltin="1"/>
    <cellStyle name="40% - ส่วนที่ถูกเน้น6 2" xfId="60"/>
    <cellStyle name="40% - ส่วนที่ถูกเน้น6 3" xfId="74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" xfId="1" builtinId="3"/>
    <cellStyle name="Comma 2" xfId="43"/>
    <cellStyle name="Comma 3" xfId="47"/>
    <cellStyle name="Comma_Sheet2" xfId="46"/>
    <cellStyle name="Normal" xfId="0" builtinId="0"/>
    <cellStyle name="Normal 2" xfId="42"/>
    <cellStyle name="Normal 3" xfId="45"/>
    <cellStyle name="Normal 4" xfId="61"/>
    <cellStyle name="การคำนวณ" xfId="12" builtinId="22" customBuiltin="1"/>
    <cellStyle name="ข้อความเตือน" xfId="15" builtinId="11" customBuiltin="1"/>
    <cellStyle name="ข้อความอธิบาย" xfId="16" builtinId="53" customBuiltin="1"/>
    <cellStyle name="ชื่อเรื่อง" xfId="2" builtinId="15" customBuiltin="1"/>
    <cellStyle name="เซลล์ตรวจสอบ" xfId="14" builtinId="23" customBuiltin="1"/>
    <cellStyle name="เซลล์ที่มีการเชื่อมโยง" xfId="13" builtinId="24" customBuiltin="1"/>
    <cellStyle name="ดี" xfId="7" builtinId="26" customBuiltin="1"/>
    <cellStyle name="ป้อนค่า" xfId="10" builtinId="20" customBuiltin="1"/>
    <cellStyle name="ปานกลาง" xfId="9" builtinId="28" customBuiltin="1"/>
    <cellStyle name="ผลรวม" xfId="17" builtinId="25" customBuiltin="1"/>
    <cellStyle name="แย่" xfId="8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1" builtinId="21" customBuiltin="1"/>
    <cellStyle name="หมายเหตุ 2" xfId="44"/>
    <cellStyle name="หมายเหตุ 3" xfId="48"/>
    <cellStyle name="หมายเหตุ 4" xfId="62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FF66"/>
      <color rgb="FF0000FF"/>
      <color rgb="FFFF3300"/>
      <color rgb="FF66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'6จำนวนนักเรียนแยกอายุ'!$V$34</c:f>
              <c:strCache>
                <c:ptCount val="1"/>
                <c:pt idx="0">
                  <c:v>อายุ</c:v>
                </c:pt>
              </c:strCache>
            </c:strRef>
          </c:tx>
          <c:invertIfNegative val="0"/>
          <c:val>
            <c:numRef>
              <c:f>'6จำนวนนักเรียนแยกอายุ'!$W$34:$AK$34</c:f>
              <c:numCache>
                <c:formatCode>General</c:formatCode>
                <c:ptCount val="1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</c:numCache>
            </c:numRef>
          </c:val>
        </c:ser>
        <c:ser>
          <c:idx val="1"/>
          <c:order val="1"/>
          <c:tx>
            <c:strRef>
              <c:f>'6จำนวนนักเรียนแยกอายุ'!$V$35</c:f>
              <c:strCache>
                <c:ptCount val="1"/>
                <c:pt idx="0">
                  <c:v>นร.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rgbClr val="66FF66"/>
              </a:solidFill>
            </c:spPr>
          </c:dPt>
          <c:dLbls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'6จำนวนนักเรียนแยกอายุ'!$W$35:$AK$35</c:f>
              <c:numCache>
                <c:formatCode>General</c:formatCode>
                <c:ptCount val="15"/>
                <c:pt idx="0">
                  <c:v>1</c:v>
                </c:pt>
                <c:pt idx="1">
                  <c:v>40</c:v>
                </c:pt>
                <c:pt idx="2">
                  <c:v>52</c:v>
                </c:pt>
                <c:pt idx="3">
                  <c:v>51</c:v>
                </c:pt>
                <c:pt idx="4">
                  <c:v>55</c:v>
                </c:pt>
                <c:pt idx="5">
                  <c:v>64</c:v>
                </c:pt>
                <c:pt idx="6" formatCode="#,##0">
                  <c:v>4347</c:v>
                </c:pt>
                <c:pt idx="7" formatCode="#,##0">
                  <c:v>14260</c:v>
                </c:pt>
                <c:pt idx="8" formatCode="#,##0">
                  <c:v>14181</c:v>
                </c:pt>
                <c:pt idx="9" formatCode="#,##0">
                  <c:v>13567</c:v>
                </c:pt>
                <c:pt idx="10" formatCode="#,##0">
                  <c:v>10971</c:v>
                </c:pt>
                <c:pt idx="11" formatCode="#,##0">
                  <c:v>10841</c:v>
                </c:pt>
                <c:pt idx="12" formatCode="#,##0">
                  <c:v>7882</c:v>
                </c:pt>
                <c:pt idx="13">
                  <c:v>471</c:v>
                </c:pt>
                <c:pt idx="14">
                  <c:v>61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gapDepth val="170"/>
        <c:shape val="cylinder"/>
        <c:axId val="52680576"/>
        <c:axId val="52682112"/>
        <c:axId val="0"/>
      </c:bar3DChart>
      <c:catAx>
        <c:axId val="5268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52682112"/>
        <c:crosses val="autoZero"/>
        <c:auto val="1"/>
        <c:lblAlgn val="ctr"/>
        <c:lblOffset val="100"/>
        <c:noMultiLvlLbl val="0"/>
      </c:catAx>
      <c:valAx>
        <c:axId val="52682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680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437445319335087E-2"/>
          <c:y val="0.22453703703703703"/>
          <c:w val="0.54756955380577432"/>
          <c:h val="0.7754629629629629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6.7495625546806649E-3"/>
                  <c:y val="-7.376822688830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785761154855644E-2"/>
                  <c:y val="-2.246135899679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714020122484686E-2"/>
                  <c:y val="-1.767169728783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787839020122485E-2"/>
                  <c:y val="-0.10060002916302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9024168853893267E-2"/>
                  <c:y val="-0.10273913677456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5456146106736654E-2"/>
                  <c:y val="-1.0146544181977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'23สรุปจำนวนพิการเรียนร่วม'!$S$20:$AA$20</c:f>
              <c:strCache>
                <c:ptCount val="9"/>
                <c:pt idx="0">
                  <c:v>บกพร่องทางการเห็น</c:v>
                </c:pt>
                <c:pt idx="1">
                  <c:v>บกพร่องทางการได้ยิน</c:v>
                </c:pt>
                <c:pt idx="2">
                  <c:v>บกพร่องทางสติปัญญา</c:v>
                </c:pt>
                <c:pt idx="3">
                  <c:v>บกพร่องทางร่างกาย/สุขภาพ</c:v>
                </c:pt>
                <c:pt idx="4">
                  <c:v>มีปัญหาทางการเรียน</c:v>
                </c:pt>
                <c:pt idx="5">
                  <c:v>บกพร่องทางการพูด/ภาษา</c:v>
                </c:pt>
                <c:pt idx="6">
                  <c:v>ออทิสติก</c:v>
                </c:pt>
                <c:pt idx="7">
                  <c:v>มีปัญหาทางพฤติกรรม/อารมณ์</c:v>
                </c:pt>
                <c:pt idx="8">
                  <c:v>พิการซ้อน</c:v>
                </c:pt>
              </c:strCache>
            </c:strRef>
          </c:cat>
          <c:val>
            <c:numRef>
              <c:f>'23สรุปจำนวนพิการเรียนร่วม'!$S$21:$AA$21</c:f>
              <c:numCache>
                <c:formatCode>0.00</c:formatCode>
                <c:ptCount val="9"/>
                <c:pt idx="0">
                  <c:v>14.652014652014653</c:v>
                </c:pt>
                <c:pt idx="1">
                  <c:v>3.296703296703297</c:v>
                </c:pt>
                <c:pt idx="2">
                  <c:v>4.7619047619047619</c:v>
                </c:pt>
                <c:pt idx="3">
                  <c:v>11.355311355311356</c:v>
                </c:pt>
                <c:pt idx="4">
                  <c:v>60.805860805860803</c:v>
                </c:pt>
                <c:pt idx="5">
                  <c:v>1.098901098901099</c:v>
                </c:pt>
                <c:pt idx="6">
                  <c:v>1.8315018315018317</c:v>
                </c:pt>
                <c:pt idx="7">
                  <c:v>1.8315018315018317</c:v>
                </c:pt>
                <c:pt idx="8">
                  <c:v>0.36630036630036628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  แสดงอัตรานักเรียนพิการเมื่อเทียบกับจำนวนนักเรียน     แต่ละระดับชั้นเรียน  </a:t>
            </a:r>
          </a:p>
        </c:rich>
      </c:tx>
      <c:layout>
        <c:manualLayout>
          <c:xMode val="edge"/>
          <c:yMode val="edge"/>
          <c:x val="0.15418909476271714"/>
          <c:y val="3.9218904623376995E-2"/>
        </c:manualLayout>
      </c:layout>
      <c:overlay val="0"/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269810523910914E-2"/>
          <c:y val="0.28253752722307013"/>
          <c:w val="0.69083963666312798"/>
          <c:h val="0.61657502964727096"/>
        </c:manualLayout>
      </c:layout>
      <c:pie3DChart>
        <c:varyColors val="1"/>
        <c:ser>
          <c:idx val="0"/>
          <c:order val="0"/>
          <c:tx>
            <c:strRef>
              <c:f>'23สรุปจำนวนพิการเรียนร่วม'!$T$9:$T$10</c:f>
              <c:strCache>
                <c:ptCount val="1"/>
                <c:pt idx="0">
                  <c:v>แผนภูมิ  แสดงอัตรานักเรียนพิการเมื่อเทียบแต่ละระดับชั้นเรี่ยน อัตราการพิการ</c:v>
                </c:pt>
              </c:strCache>
            </c:strRef>
          </c:tx>
          <c:explosion val="9"/>
          <c:dPt>
            <c:idx val="3"/>
            <c:bubble3D val="0"/>
            <c:explosion val="17"/>
          </c:dPt>
          <c:dLbls>
            <c:dLbl>
              <c:idx val="0"/>
              <c:layout>
                <c:manualLayout>
                  <c:x val="-7.1625984251968505E-2"/>
                  <c:y val="5.57432925051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207412272825211E-2"/>
                  <c:y val="-9.9588398168269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0218109032182356E-2"/>
                  <c:y val="0.13863251015936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'23สรุปจำนวนพิการเรียนร่วม'!$S$11:$S$14</c:f>
              <c:strCache>
                <c:ptCount val="4"/>
                <c:pt idx="0">
                  <c:v>ประถม</c:v>
                </c:pt>
                <c:pt idx="1">
                  <c:v>ม.ต้น</c:v>
                </c:pt>
                <c:pt idx="2">
                  <c:v>ม.ปลาย</c:v>
                </c:pt>
                <c:pt idx="3">
                  <c:v>ปวช.</c:v>
                </c:pt>
              </c:strCache>
            </c:strRef>
          </c:cat>
          <c:val>
            <c:numRef>
              <c:f>'23สรุปจำนวนพิการเรียนร่วม'!$T$11:$T$14</c:f>
              <c:numCache>
                <c:formatCode>_(* #,##0.00_);_(* \(#,##0.00\);_(* "-"??_);_(@_)</c:formatCode>
                <c:ptCount val="4"/>
                <c:pt idx="0">
                  <c:v>3.125</c:v>
                </c:pt>
                <c:pt idx="1">
                  <c:v>0.54725464371679011</c:v>
                </c:pt>
                <c:pt idx="2">
                  <c:v>3.3927580038245635E-2</c:v>
                </c:pt>
                <c:pt idx="3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444444444444445E-2"/>
          <c:y val="0.10185185185185185"/>
          <c:w val="0.66051531058617674"/>
          <c:h val="0.8981481481481481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'25นักเรียนด้อยโอกาสรายจว'!$V$10:$W$10</c:f>
              <c:strCache>
                <c:ptCount val="2"/>
                <c:pt idx="0">
                  <c:v>นักเรียนปกติ </c:v>
                </c:pt>
                <c:pt idx="1">
                  <c:v>นักเรียนด้อยโอกาส</c:v>
                </c:pt>
              </c:strCache>
            </c:strRef>
          </c:cat>
          <c:val>
            <c:numRef>
              <c:f>'25นักเรียนด้อยโอกาสรายจว'!$V$11:$W$11</c:f>
              <c:numCache>
                <c:formatCode>General</c:formatCode>
                <c:ptCount val="2"/>
                <c:pt idx="0">
                  <c:v>57.83</c:v>
                </c:pt>
                <c:pt idx="1">
                  <c:v>42.17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</a:t>
            </a:r>
            <a:r>
              <a:rPr lang="th-TH" sz="1600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ร้อยละนักเรียนด้อยโอกาส จำแนกตามประเภท</a:t>
            </a:r>
            <a:endParaRPr lang="th-TH" sz="1600">
              <a:solidFill>
                <a:srgbClr val="0000FF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'25นักเรียนด้อยโอกาสรายจว'!$V$30:$AH$30</c:f>
            </c:numRef>
          </c:val>
          <c:smooth val="0"/>
        </c:ser>
        <c:ser>
          <c:idx val="1"/>
          <c:order val="1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'25นักเรียนด้อยโอกาสรายจว'!$V$31:$AH$31</c:f>
            </c:numRef>
          </c:val>
          <c:smooth val="0"/>
        </c:ser>
        <c:ser>
          <c:idx val="2"/>
          <c:order val="2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'25นักเรียนด้อยโอกาสรายจว'!$V$32:$AH$32</c:f>
            </c:numRef>
          </c:val>
          <c:smooth val="0"/>
        </c:ser>
        <c:ser>
          <c:idx val="3"/>
          <c:order val="3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'25นักเรียนด้อยโอกาสรายจว'!$V$33:$AH$33</c:f>
            </c:numRef>
          </c:val>
          <c:smooth val="0"/>
        </c:ser>
        <c:ser>
          <c:idx val="4"/>
          <c:order val="4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'25นักเรียนด้อยโอกาสรายจว'!$V$34:$AH$34</c:f>
            </c:numRef>
          </c:val>
          <c:smooth val="0"/>
        </c:ser>
        <c:ser>
          <c:idx val="5"/>
          <c:order val="5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'25นักเรียนด้อยโอกาสรายจว'!$V$35:$AH$35</c:f>
            </c:numRef>
          </c:val>
          <c:smooth val="0"/>
        </c:ser>
        <c:ser>
          <c:idx val="6"/>
          <c:order val="6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'25นักเรียนด้อยโอกาสรายจว'!$V$36:$AH$36</c:f>
            </c:numRef>
          </c:val>
          <c:smooth val="0"/>
        </c:ser>
        <c:ser>
          <c:idx val="7"/>
          <c:order val="7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'25นักเรียนด้อยโอกาสรายจว'!$V$37:$AH$37</c:f>
            </c:numRef>
          </c:val>
          <c:smooth val="0"/>
        </c:ser>
        <c:ser>
          <c:idx val="8"/>
          <c:order val="8"/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'25นักเรียนด้อยโอกาสรายจว'!$V$38:$AH$38</c:f>
            </c:numRef>
          </c:val>
          <c:smooth val="0"/>
        </c:ser>
        <c:ser>
          <c:idx val="9"/>
          <c:order val="9"/>
          <c:marker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marker>
          <c:cat>
            <c:strRef>
              <c:f>'25นักเรียนด้อยโอกาสรายจว'!$V$29:$AH$29</c:f>
              <c:strCache>
                <c:ptCount val="13"/>
                <c:pt idx="0">
                  <c:v>ถูกบังคับให้ขายแรงงาน</c:v>
                </c:pt>
                <c:pt idx="1">
                  <c:v>ที่อยู่ในธุรกิจบริการทางเพศ</c:v>
                </c:pt>
                <c:pt idx="2">
                  <c:v>ถูกทอดทิ้ง</c:v>
                </c:pt>
                <c:pt idx="3">
                  <c:v>เด็กในสถานพินิจและคุ้มครองเด็กและเยาวชน</c:v>
                </c:pt>
                <c:pt idx="4">
                  <c:v>เร่รอน</c:v>
                </c:pt>
                <c:pt idx="5">
                  <c:v>ได้รับผลกระทบจากเอดส์</c:v>
                </c:pt>
                <c:pt idx="6">
                  <c:v>ชนกลุ่มน้อย</c:v>
                </c:pt>
                <c:pt idx="7">
                  <c:v>ถูกทำร้ายทารุณ</c:v>
                </c:pt>
                <c:pt idx="8">
                  <c:v>ยากจน</c:v>
                </c:pt>
                <c:pt idx="9">
                  <c:v>มีปัญหาเกี่ยวกับยาเสพติด</c:v>
                </c:pt>
                <c:pt idx="10">
                  <c:v>กำพร้า</c:v>
                </c:pt>
                <c:pt idx="11">
                  <c:v>ทำงานรับผิดชอบตนเองและครอบครัว</c:v>
                </c:pt>
                <c:pt idx="12">
                  <c:v>อื่น ๆ</c:v>
                </c:pt>
              </c:strCache>
            </c:strRef>
          </c:cat>
          <c:val>
            <c:numRef>
              <c:f>'25นักเรียนด้อยโอกาสรายจว'!$V$39:$AH$39</c:f>
              <c:numCache>
                <c:formatCode>_-* #,##0.000_-;\-* #,##0.000_-;_-* "-"??_-;_-@_-</c:formatCode>
                <c:ptCount val="13"/>
                <c:pt idx="0" formatCode="_(* #,##0.00_);_(* \(#,##0.00\);_(* &quot;-&quot;??_);_(@_)">
                  <c:v>6.1713157245124658E-3</c:v>
                </c:pt>
                <c:pt idx="1">
                  <c:v>3.0856578622562329E-3</c:v>
                </c:pt>
                <c:pt idx="2" formatCode="_(* #,##0.00_);_(* \(#,##0.00\);_(* &quot;-&quot;??_);_(@_)">
                  <c:v>0.11416934090348063</c:v>
                </c:pt>
                <c:pt idx="3" formatCode="_(* #,##0.00_);_(* \(#,##0.00\);_(* &quot;-&quot;??_);_(@_)">
                  <c:v>9.2569735867686995E-3</c:v>
                </c:pt>
                <c:pt idx="4" formatCode="_(* #,##0.00_);_(* \(#,##0.00\);_(* &quot;-&quot;??_);_(@_)">
                  <c:v>3.0856578622562329E-3</c:v>
                </c:pt>
                <c:pt idx="5" formatCode="_(* #,##0.00_);_(* \(#,##0.00\);_(* &quot;-&quot;??_);_(@_)">
                  <c:v>1.2342631449024932E-2</c:v>
                </c:pt>
                <c:pt idx="6" formatCode="_(* #,##0.00_);_(* \(#,##0.00\);_(* &quot;-&quot;??_);_(@_)">
                  <c:v>0.11725499876573686</c:v>
                </c:pt>
                <c:pt idx="7" formatCode="_(* #,##0.00_);_(* \(#,##0.00\);_(* &quot;-&quot;??_);_(@_)">
                  <c:v>8.3312762280918287E-2</c:v>
                </c:pt>
                <c:pt idx="8" formatCode="_(* #,##0.00_);_(* \(#,##0.00\);_(* &quot;-&quot;??_);_(@_)">
                  <c:v>95.494939521105906</c:v>
                </c:pt>
                <c:pt idx="9" formatCode="_(* #,##0.00_);_(* \(#,##0.00\);_(* &quot;-&quot;??_);_(@_)">
                  <c:v>1.5428289311281165E-2</c:v>
                </c:pt>
                <c:pt idx="10" formatCode="_(* #,##0.00_);_(* \(#,##0.00\);_(* &quot;-&quot;??_);_(@_)">
                  <c:v>0.88249814860528275</c:v>
                </c:pt>
                <c:pt idx="11" formatCode="_(* #,##0.00_);_(* \(#,##0.00\);_(* &quot;-&quot;??_);_(@_)">
                  <c:v>0.1789681560108615</c:v>
                </c:pt>
                <c:pt idx="12" formatCode="_(* #,##0.00_);_(* \(#,##0.00\);_(* &quot;-&quot;??_);_(@_)">
                  <c:v>3.0794865465317205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98496"/>
        <c:axId val="83500416"/>
      </c:lineChart>
      <c:catAx>
        <c:axId val="83498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500416"/>
        <c:crosses val="autoZero"/>
        <c:auto val="1"/>
        <c:lblAlgn val="ctr"/>
        <c:lblOffset val="100"/>
        <c:noMultiLvlLbl val="0"/>
      </c:catAx>
      <c:valAx>
        <c:axId val="835004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8349849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  อัตราการขาดแคลนของนักเรียนเมื่อเทียบกับนักเรียนทั้งหมด</a:t>
            </a:r>
            <a:r>
              <a:rPr lang="en-US"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ร้อยละ)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'28นักเรียนขาดแคลนรายจังหวัด'!$W$18</c:f>
              <c:strCache>
                <c:ptCount val="1"/>
                <c:pt idx="0">
                  <c:v>อัตรา</c:v>
                </c:pt>
              </c:strCache>
            </c:strRef>
          </c:tx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'28นักเรียนขาดแคลนรายจังหวัด'!$V$19:$V$24</c:f>
              <c:strCache>
                <c:ptCount val="6"/>
                <c:pt idx="0">
                  <c:v>เครื่องแบบ ชาย</c:v>
                </c:pt>
                <c:pt idx="1">
                  <c:v>เครื่องแบบ หญิง</c:v>
                </c:pt>
                <c:pt idx="2">
                  <c:v>เครื่องเขียน</c:v>
                </c:pt>
                <c:pt idx="3">
                  <c:v>หนังสือแบบเรียน</c:v>
                </c:pt>
                <c:pt idx="4">
                  <c:v>อาหารกลางวัน</c:v>
                </c:pt>
                <c:pt idx="5">
                  <c:v>ขาด &gt; 3 รายการ</c:v>
                </c:pt>
              </c:strCache>
            </c:strRef>
          </c:cat>
          <c:val>
            <c:numRef>
              <c:f>'28นักเรียนขาดแคลนรายจังหวัด'!$W$19:$W$24</c:f>
              <c:numCache>
                <c:formatCode>0.00</c:formatCode>
                <c:ptCount val="6"/>
                <c:pt idx="0">
                  <c:v>10.337827286450471</c:v>
                </c:pt>
                <c:pt idx="1">
                  <c:v>12.52407474884181</c:v>
                </c:pt>
                <c:pt idx="2">
                  <c:v>22.834573942012391</c:v>
                </c:pt>
                <c:pt idx="3">
                  <c:v>21.922336161574098</c:v>
                </c:pt>
                <c:pt idx="4">
                  <c:v>24.875071573577635</c:v>
                </c:pt>
                <c:pt idx="5">
                  <c:v>20.769350892717714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6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511323526497992E-3"/>
          <c:y val="9.9132550959865645E-2"/>
          <c:w val="0.60772821276758282"/>
          <c:h val="0.8446732449583043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9.2678362634732281E-2"/>
                  <c:y val="4.2146768742948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'30 นักเรียนห่างไกลรายจังหวัด'!$Y$20:$Y$24</c:f>
              <c:strCache>
                <c:ptCount val="5"/>
                <c:pt idx="0">
                  <c:v>เดินเท้า</c:v>
                </c:pt>
                <c:pt idx="1">
                  <c:v>เสียค่าโดยสาร</c:v>
                </c:pt>
                <c:pt idx="2">
                  <c:v>ไม่เสียค่าโดยสาร</c:v>
                </c:pt>
                <c:pt idx="3">
                  <c:v>จักรยานยืมเรียน</c:v>
                </c:pt>
                <c:pt idx="4">
                  <c:v>นร.ทั้งหมดที่อยู่ห่างไกลเกิน 3 กม.</c:v>
                </c:pt>
              </c:strCache>
            </c:strRef>
          </c:cat>
          <c:val>
            <c:numRef>
              <c:f>'30 นักเรียนห่างไกลรายจังหวัด'!$Z$20:$Z$24</c:f>
              <c:numCache>
                <c:formatCode>_(* #,##0.00_);_(* \(#,##0.00\);_(* "-"??_);_(@_)</c:formatCode>
                <c:ptCount val="5"/>
                <c:pt idx="0">
                  <c:v>0.82244547394721768</c:v>
                </c:pt>
                <c:pt idx="1">
                  <c:v>29.182499609598665</c:v>
                </c:pt>
                <c:pt idx="2">
                  <c:v>37.475925251158195</c:v>
                </c:pt>
                <c:pt idx="3">
                  <c:v>7.0272239862578731E-2</c:v>
                </c:pt>
                <c:pt idx="4">
                  <c:v>67.551142574566654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>
                <a:latin typeface="TH SarabunPSK" panose="020B0500040200020003" pitchFamily="34" charset="-34"/>
                <a:cs typeface="TH SarabunPSK" panose="020B0500040200020003" pitchFamily="34" charset="-34"/>
              </a:rPr>
              <a:t>ร้อยละของนักเรียนจบการศึกษา</a:t>
            </a:r>
            <a:r>
              <a:rPr lang="th-TH" sz="16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ปีการศึกษา 2557</a:t>
            </a:r>
            <a:endParaRPr lang="th-TH" sz="1600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>
        <c:manualLayout>
          <c:xMode val="edge"/>
          <c:yMode val="edge"/>
          <c:x val="0.21798706668515749"/>
          <c:y val="3.573784620206055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'14นักเรียนจบจำแนกตามเวลา'!$O$5</c:f>
              <c:strCache>
                <c:ptCount val="1"/>
                <c:pt idx="0">
                  <c:v>จบการศึกษาร้อยละ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2.2811351706036747E-2"/>
                  <c:y val="-6.8527631962671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2965004374453196E-2"/>
                  <c:y val="-0.10704687955672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4108180227471567"/>
                  <c:y val="1.4213327500729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927055993000874E-2"/>
                  <c:y val="0.13353601633129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083989501312337E-2"/>
                  <c:y val="-0.10211614173228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'14นักเรียนจบจำแนกตามเวลา'!$N$6:$N$10</c:f>
              <c:strCache>
                <c:ptCount val="5"/>
                <c:pt idx="0">
                  <c:v>ประถมศึกษาปีที่ 3</c:v>
                </c:pt>
                <c:pt idx="1">
                  <c:v>ประถมศึกษาปีที่ 6</c:v>
                </c:pt>
                <c:pt idx="2">
                  <c:v>มัธยมศึกษาปีที่ 3</c:v>
                </c:pt>
                <c:pt idx="3">
                  <c:v>มัธยมศึกษาปีที่ 6</c:v>
                </c:pt>
                <c:pt idx="4">
                  <c:v>ปวช.3</c:v>
                </c:pt>
              </c:strCache>
            </c:strRef>
          </c:cat>
          <c:val>
            <c:numRef>
              <c:f>'14นักเรียนจบจำแนกตามเวลา'!$O$6:$O$10</c:f>
              <c:numCache>
                <c:formatCode>0.00</c:formatCode>
                <c:ptCount val="5"/>
                <c:pt idx="0">
                  <c:v>96.15384615384616</c:v>
                </c:pt>
                <c:pt idx="1">
                  <c:v>97.872340425531917</c:v>
                </c:pt>
                <c:pt idx="2">
                  <c:v>90.257470936452464</c:v>
                </c:pt>
                <c:pt idx="3">
                  <c:v>94.526816767343945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908465208972164"/>
          <c:y val="0.61756258079680337"/>
          <c:w val="0.23116956969091951"/>
          <c:h val="0.3514658682356138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800" b="1">
                <a:latin typeface="TH SarabunPSK" panose="020B0500040200020003" pitchFamily="34" charset="-34"/>
                <a:cs typeface="TH SarabunPSK" panose="020B0500040200020003" pitchFamily="34" charset="-34"/>
              </a:rPr>
              <a:t>นักเรียนจบชั้นมัธยมศึกษาปีที่ 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4412037037037038"/>
          <c:w val="0.71554308836395453"/>
          <c:h val="0.75587962962962962"/>
        </c:manualLayout>
      </c:layout>
      <c:pie3DChart>
        <c:varyColors val="1"/>
        <c:ser>
          <c:idx val="0"/>
          <c:order val="0"/>
          <c:tx>
            <c:strRef>
              <c:f>'15จำนวนนักเรียนที่จบศึกษาต่อ'!$K$6</c:f>
              <c:strCache>
                <c:ptCount val="1"/>
                <c:pt idx="0">
                  <c:v>มัธยมศึกษาปีที่ 3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0117018910222975"/>
                  <c:y val="1.6495333916593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4459004775299051E-2"/>
                  <c:y val="-5.7378244386118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850258104320764"/>
                  <c:y val="-7.1804461942257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'15จำนวนนักเรียนที่จบศึกษาต่อ'!$L$5:$O$5</c:f>
              <c:strCache>
                <c:ptCount val="4"/>
                <c:pt idx="0">
                  <c:v>ศึกษาต่อ</c:v>
                </c:pt>
                <c:pt idx="1">
                  <c:v>ประกอบอาชีพ</c:v>
                </c:pt>
                <c:pt idx="2">
                  <c:v>บรรพชา</c:v>
                </c:pt>
                <c:pt idx="3">
                  <c:v>อื่น ๆ</c:v>
                </c:pt>
              </c:strCache>
            </c:strRef>
          </c:cat>
          <c:val>
            <c:numRef>
              <c:f>'15จำนวนนักเรียนที่จบศึกษาต่อ'!$L$6:$O$6</c:f>
              <c:numCache>
                <c:formatCode>0.00</c:formatCode>
                <c:ptCount val="4"/>
                <c:pt idx="0">
                  <c:v>93.970762544448831</c:v>
                </c:pt>
                <c:pt idx="1">
                  <c:v>0.24962556165751376</c:v>
                </c:pt>
                <c:pt idx="2">
                  <c:v>1.4264317809000785E-2</c:v>
                </c:pt>
                <c:pt idx="3">
                  <c:v>5.1779473646672844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นักเรียนจบชั้นมัธยมศึกษาปีที่ 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'15จำนวนนักเรียนที่จบศึกษาต่อ'!$K$11</c:f>
              <c:strCache>
                <c:ptCount val="1"/>
                <c:pt idx="0">
                  <c:v>มัธยมศึกษาปีที่ 6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4.1068891719922021E-2"/>
                  <c:y val="-0.21426254009915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299349539593742E-2"/>
                  <c:y val="-8.4055118110236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153927265573862"/>
                  <c:y val="-7.6194590259550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'15จำนวนนักเรียนที่จบศึกษาต่อ'!$L$10:$N$10</c:f>
              <c:strCache>
                <c:ptCount val="3"/>
                <c:pt idx="0">
                  <c:v>ศึกษาต่อ</c:v>
                </c:pt>
                <c:pt idx="1">
                  <c:v>ประกอบอาชีพ</c:v>
                </c:pt>
                <c:pt idx="2">
                  <c:v>อื่น ๆ</c:v>
                </c:pt>
              </c:strCache>
            </c:strRef>
          </c:cat>
          <c:val>
            <c:numRef>
              <c:f>'15จำนวนนักเรียนที่จบศึกษาต่อ'!$L$11:$N$11</c:f>
              <c:numCache>
                <c:formatCode>0.00</c:formatCode>
                <c:ptCount val="3"/>
                <c:pt idx="0">
                  <c:v>93.850757795153967</c:v>
                </c:pt>
                <c:pt idx="1">
                  <c:v>0.38613765807510375</c:v>
                </c:pt>
                <c:pt idx="2">
                  <c:v>5.7631045467709239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2508543408962784"/>
          <c:h val="1"/>
        </c:manualLayout>
      </c:layout>
      <c:ofPieChart>
        <c:ofPieType val="pie"/>
        <c:varyColors val="1"/>
        <c:ser>
          <c:idx val="0"/>
          <c:order val="0"/>
          <c:dPt>
            <c:idx val="1"/>
            <c:bubble3D val="0"/>
            <c:spPr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c:spPr>
          </c:dPt>
          <c:dLbls>
            <c:dLbl>
              <c:idx val="0"/>
              <c:layout>
                <c:manualLayout>
                  <c:x val="7.2645830601590832E-3"/>
                  <c:y val="2.803548022385517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มัธยมศึกษาตอนต้น ,</a:t>
                    </a:r>
                    <a:r>
                      <a:rPr lang="en-US"/>
                      <a:t>0.04%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459791362121176"/>
                  <c:y val="0.280066195371729"/>
                </c:manualLayout>
              </c:layout>
              <c:tx>
                <c:rich>
                  <a:bodyPr/>
                  <a:lstStyle/>
                  <a:p>
                    <a:r>
                      <a:rPr lang="th-TH" baseline="0"/>
                      <a:t>อัตราออกกลางคันภาครวม สพม.18  ,</a:t>
                    </a:r>
                    <a:r>
                      <a:rPr lang="en-US"/>
                      <a:t>0.0</a:t>
                    </a:r>
                    <a:r>
                      <a:rPr lang="th-TH"/>
                      <a:t>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0998043881855524"/>
                  <c:y val="-3.81160708182377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 มัธยมศึกษาตอนปลาย</a:t>
                    </a:r>
                    <a:r>
                      <a:rPr lang="th-TH" baseline="0"/>
                      <a:t> ,</a:t>
                    </a:r>
                    <a:r>
                      <a:rPr lang="en-US"/>
                      <a:t>0.07%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'16เด็กออกกลางคัน57'!$M$5:$M$6</c:f>
              <c:strCache>
                <c:ptCount val="2"/>
                <c:pt idx="0">
                  <c:v>รวมมัธยมศึกษาตอนต้น</c:v>
                </c:pt>
                <c:pt idx="1">
                  <c:v>รวมมัธยมศึกษาตอนปลาย</c:v>
                </c:pt>
              </c:strCache>
            </c:strRef>
          </c:cat>
          <c:val>
            <c:numRef>
              <c:f>'16เด็กออกกลางคัน57'!$N$5:$N$6</c:f>
              <c:numCache>
                <c:formatCode>General</c:formatCode>
                <c:ptCount val="2"/>
                <c:pt idx="0">
                  <c:v>0.04</c:v>
                </c:pt>
                <c:pt idx="1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  <c:spPr>
        <a:solidFill>
          <a:schemeClr val="accent6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63284065979184401"/>
          <c:y val="0.84426395668800958"/>
          <c:w val="0.28556574337809937"/>
          <c:h val="0.15573604331199048"/>
        </c:manualLayout>
      </c:layout>
      <c:overlay val="0"/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 อัตราการออกกลางคัน จำแนกตามสาเหตุ  ปีการศึกษา 2557</a:t>
            </a:r>
          </a:p>
        </c:rich>
      </c:tx>
      <c:layout>
        <c:manualLayout>
          <c:xMode val="edge"/>
          <c:yMode val="edge"/>
          <c:x val="0.11881708724446666"/>
          <c:y val="5.2341995177942177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'17ออกกลางคันแยกสาเหตุ'!$O$18:$T$18</c:f>
              <c:strCache>
                <c:ptCount val="6"/>
                <c:pt idx="0">
                  <c:v>ฐานะยากจน</c:v>
                </c:pt>
                <c:pt idx="1">
                  <c:v>มีปัญหาครอบครัว</c:v>
                </c:pt>
                <c:pt idx="2">
                  <c:v>สมรสแล้ว</c:v>
                </c:pt>
                <c:pt idx="3">
                  <c:v>มีปัญหาในการปรับตัว</c:v>
                </c:pt>
                <c:pt idx="4">
                  <c:v>เจ็บป่วย / อุบัติเหตุ</c:v>
                </c:pt>
                <c:pt idx="5">
                  <c:v>อพยพตามผู้ปกครอง</c:v>
                </c:pt>
              </c:strCache>
            </c:strRef>
          </c:cat>
          <c:val>
            <c:numRef>
              <c:f>'17ออกกลางคันแยกสาเหตุ'!$O$19:$T$19</c:f>
              <c:numCache>
                <c:formatCode>_-* #,##0.00_-;\-* #,##0.00_-;_-* \-??_-;_-@_-</c:formatCode>
                <c:ptCount val="6"/>
                <c:pt idx="0">
                  <c:v>4.8780487804878048</c:v>
                </c:pt>
                <c:pt idx="1">
                  <c:v>17.073170731707318</c:v>
                </c:pt>
                <c:pt idx="2">
                  <c:v>26.829268292682929</c:v>
                </c:pt>
                <c:pt idx="3">
                  <c:v>39.024390243902438</c:v>
                </c:pt>
                <c:pt idx="4">
                  <c:v>2.4390243902439024</c:v>
                </c:pt>
                <c:pt idx="5">
                  <c:v>9.7560975609756095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อัตราการออกกลางคัน จำแนกตามสาเหตุ     ปีการศึกษา 2557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'17ออกกลางคันแยกสาเหตุ'!$O$18:$T$18</c:f>
              <c:strCache>
                <c:ptCount val="6"/>
                <c:pt idx="0">
                  <c:v>ฐานะยากจน</c:v>
                </c:pt>
                <c:pt idx="1">
                  <c:v>มีปัญหาครอบครัว</c:v>
                </c:pt>
                <c:pt idx="2">
                  <c:v>สมรสแล้ว</c:v>
                </c:pt>
                <c:pt idx="3">
                  <c:v>มีปัญหาในการปรับตัว</c:v>
                </c:pt>
                <c:pt idx="4">
                  <c:v>เจ็บป่วย / อุบัติเหตุ</c:v>
                </c:pt>
                <c:pt idx="5">
                  <c:v>อพยพตามผู้ปกครอง</c:v>
                </c:pt>
              </c:strCache>
            </c:strRef>
          </c:cat>
          <c:val>
            <c:numRef>
              <c:f>'17ออกกลางคันแยกสาเหตุ'!$O$19:$T$19</c:f>
              <c:numCache>
                <c:formatCode>_-* #,##0.00_-;\-* #,##0.00_-;_-* \-??_-;_-@_-</c:formatCode>
                <c:ptCount val="6"/>
                <c:pt idx="0">
                  <c:v>4.8780487804878048</c:v>
                </c:pt>
                <c:pt idx="1">
                  <c:v>17.073170731707318</c:v>
                </c:pt>
                <c:pt idx="2">
                  <c:v>26.829268292682929</c:v>
                </c:pt>
                <c:pt idx="3">
                  <c:v>39.024390243902438</c:v>
                </c:pt>
                <c:pt idx="4">
                  <c:v>2.4390243902439024</c:v>
                </c:pt>
                <c:pt idx="5">
                  <c:v>9.7560975609756095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75738434114076"/>
          <c:y val="0.35969069734546655"/>
          <c:w val="0.66121359227169241"/>
          <c:h val="0.46445439829003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'20นวนนักเรียนตามชั้นแยกจังหวัด'!$AB$14</c:f>
              <c:strCache>
                <c:ptCount val="1"/>
                <c:pt idx="0">
                  <c:v>จ.ชลบุรี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0120175086997647E-2"/>
                  <c:y val="-2.3952095808383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dLbl>
              <c:idx val="2"/>
              <c:layout>
                <c:manualLayout>
                  <c:x val="-5.0600875434988236E-3"/>
                  <c:y val="-1.19760479041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</c:dLbl>
            <c:numFmt formatCode="#,##0.00" sourceLinked="0"/>
            <c:spPr>
              <a:solidFill>
                <a:schemeClr val="accent1">
                  <a:lumMod val="20000"/>
                  <a:lumOff val="80000"/>
                </a:schemeClr>
              </a:solidFill>
              <a:effectLst>
                <a:glow>
                  <a:schemeClr val="accent1">
                    <a:alpha val="40000"/>
                  </a:schemeClr>
                </a:glow>
              </a:effectLst>
            </c:spPr>
            <c:txPr>
              <a:bodyPr rot="-5400000" vert="horz" anchor="ctr" anchorCtr="1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</c:dLbls>
          <c:cat>
            <c:strLit>
              <c:ptCount val="1"/>
              <c:pt idx="0">
                <c:v>ประถมศึกษา</c:v>
              </c:pt>
            </c:strLit>
          </c:cat>
          <c:val>
            <c:numRef>
              <c:f>'20นวนนักเรียนตามชั้นแยกจังหวัด'!$AC$14:$AV$14</c:f>
              <c:numCache>
                <c:formatCode>0.00</c:formatCode>
                <c:ptCount val="5"/>
                <c:pt idx="0">
                  <c:v>0.37478527926708655</c:v>
                </c:pt>
                <c:pt idx="1">
                  <c:v>34.913591171724534</c:v>
                </c:pt>
                <c:pt idx="2">
                  <c:v>27.21878090677216</c:v>
                </c:pt>
                <c:pt idx="3">
                  <c:v>62.632085784186145</c:v>
                </c:pt>
                <c:pt idx="4">
                  <c:v>62.632085784186145</c:v>
                </c:pt>
              </c:numCache>
            </c:numRef>
          </c:val>
        </c:ser>
        <c:ser>
          <c:idx val="1"/>
          <c:order val="1"/>
          <c:tx>
            <c:strRef>
              <c:f>'20นวนนักเรียนตามชั้นแยกจังหวัด'!$AB$15</c:f>
              <c:strCache>
                <c:ptCount val="1"/>
                <c:pt idx="0">
                  <c:v>จ.ระยอง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3.1433196598928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6008754349882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5901313152482355E-3"/>
                  <c:y val="7.31861139622706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899320992032157E-3"/>
                  <c:y val="3.9920159680639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ประถมศึกษา</c:v>
              </c:pt>
            </c:strLit>
          </c:cat>
          <c:val>
            <c:numRef>
              <c:f>'20นวนนักเรียนตามชั้นแยกจังหวัด'!$AC$15:$AV$15</c:f>
              <c:numCache>
                <c:formatCode>0.00</c:formatCode>
                <c:ptCount val="5"/>
                <c:pt idx="0">
                  <c:v>0</c:v>
                </c:pt>
                <c:pt idx="1">
                  <c:v>22.394721773983655</c:v>
                </c:pt>
                <c:pt idx="2">
                  <c:v>14.973192441830202</c:v>
                </c:pt>
                <c:pt idx="3">
                  <c:v>37.367914215813855</c:v>
                </c:pt>
                <c:pt idx="4">
                  <c:v>37.367914215813855</c:v>
                </c:pt>
              </c:numCache>
            </c:numRef>
          </c:val>
        </c:ser>
        <c:ser>
          <c:idx val="2"/>
          <c:order val="2"/>
          <c:tx>
            <c:strRef>
              <c:f>'20นวนนักเรียนตามชั้นแยกจังหวัด'!$AB$16</c:f>
              <c:strCache>
                <c:ptCount val="1"/>
                <c:pt idx="0">
                  <c:v>สพม.เขต 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59013131524823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06008754349877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6502188587470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5901313152482355E-3"/>
                  <c:y val="-3.9920159680638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40000"/>
                  <a:lumOff val="60000"/>
                </a:schemeClr>
              </a:solidFill>
            </c:spPr>
            <c:txPr>
              <a:bodyPr rot="-5400000" vert="horz"/>
              <a:lstStyle/>
              <a:p>
                <a:pPr>
                  <a:defRPr/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ประถมศึกษา</c:v>
              </c:pt>
            </c:strLit>
          </c:cat>
          <c:val>
            <c:numRef>
              <c:f>'20นวนนักเรียนตามชั้นแยกจังหวัด'!$AC$16:$AV$16</c:f>
              <c:numCache>
                <c:formatCode>0.00</c:formatCode>
                <c:ptCount val="5"/>
                <c:pt idx="0">
                  <c:v>0.37478527926708655</c:v>
                </c:pt>
                <c:pt idx="1">
                  <c:v>57.308312945708181</c:v>
                </c:pt>
                <c:pt idx="2">
                  <c:v>42.19197334860236</c:v>
                </c:pt>
                <c:pt idx="3">
                  <c:v>0.1249284264223622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6098560"/>
        <c:axId val="78283520"/>
        <c:axId val="0"/>
      </c:bar3DChart>
      <c:catAx>
        <c:axId val="7609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78283520"/>
        <c:crosses val="autoZero"/>
        <c:auto val="1"/>
        <c:lblAlgn val="ctr"/>
        <c:lblOffset val="100"/>
        <c:noMultiLvlLbl val="0"/>
      </c:catAx>
      <c:valAx>
        <c:axId val="7828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609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80145810207672"/>
          <c:y val="2.0461439326072219E-2"/>
          <c:w val="0.17407836681092564"/>
          <c:h val="0.21656183695600925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22702323901054"/>
          <c:y val="0.18342735459954299"/>
          <c:w val="0.73183421421637362"/>
          <c:h val="0.55923780713851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'21จำนวนโรงเรียนแยกตามขนาดรายจว'!$N$7</c:f>
              <c:strCache>
                <c:ptCount val="1"/>
                <c:pt idx="0">
                  <c:v>ชลบุรี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'21จำนวนโรงเรียนแยกตามขนาดรายจว'!$O$6:$S$6</c:f>
              <c:strCache>
                <c:ptCount val="5"/>
                <c:pt idx="0">
                  <c:v>ขนาดเล็ก</c:v>
                </c:pt>
                <c:pt idx="1">
                  <c:v>ขนาดกลาง</c:v>
                </c:pt>
                <c:pt idx="2">
                  <c:v>ขนาดใหญ่</c:v>
                </c:pt>
                <c:pt idx="3">
                  <c:v>ขนาดใหญ่พิเศษ</c:v>
                </c:pt>
                <c:pt idx="4">
                  <c:v>รวมทุถขนาด</c:v>
                </c:pt>
              </c:strCache>
            </c:strRef>
          </c:cat>
          <c:val>
            <c:numRef>
              <c:f>'21จำนวนโรงเรียนแยกตามขนาดรายจว'!$O$7:$S$7</c:f>
              <c:numCache>
                <c:formatCode>_-* #,##0_-;\-* #,##0_-;_-* \-??_-;_-@_-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'21จำนวนโรงเรียนแยกตามขนาดรายจว'!$N$8</c:f>
              <c:strCache>
                <c:ptCount val="1"/>
                <c:pt idx="0">
                  <c:v>ระยอง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'21จำนวนโรงเรียนแยกตามขนาดรายจว'!$O$6:$S$6</c:f>
              <c:strCache>
                <c:ptCount val="5"/>
                <c:pt idx="0">
                  <c:v>ขนาดเล็ก</c:v>
                </c:pt>
                <c:pt idx="1">
                  <c:v>ขนาดกลาง</c:v>
                </c:pt>
                <c:pt idx="2">
                  <c:v>ขนาดใหญ่</c:v>
                </c:pt>
                <c:pt idx="3">
                  <c:v>ขนาดใหญ่พิเศษ</c:v>
                </c:pt>
                <c:pt idx="4">
                  <c:v>รวมทุถขนาด</c:v>
                </c:pt>
              </c:strCache>
            </c:strRef>
          </c:cat>
          <c:val>
            <c:numRef>
              <c:f>'21จำนวนโรงเรียนแยกตามขนาดรายจว'!$O$8:$S$8</c:f>
              <c:numCache>
                <c:formatCode>_-* #,##0_-;\-* #,##0_-;_-* \-??_-;_-@_-</c:formatCode>
                <c:ptCount val="5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19</c:v>
                </c:pt>
              </c:numCache>
            </c:numRef>
          </c:val>
        </c:ser>
        <c:ser>
          <c:idx val="2"/>
          <c:order val="2"/>
          <c:tx>
            <c:strRef>
              <c:f>'21จำนวนโรงเรียนแยกตามขนาดรายจว'!$N$9</c:f>
              <c:strCache>
                <c:ptCount val="1"/>
                <c:pt idx="0">
                  <c:v>สพม.เขต 18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'21จำนวนโรงเรียนแยกตามขนาดรายจว'!$O$6:$S$6</c:f>
              <c:strCache>
                <c:ptCount val="5"/>
                <c:pt idx="0">
                  <c:v>ขนาดเล็ก</c:v>
                </c:pt>
                <c:pt idx="1">
                  <c:v>ขนาดกลาง</c:v>
                </c:pt>
                <c:pt idx="2">
                  <c:v>ขนาดใหญ่</c:v>
                </c:pt>
                <c:pt idx="3">
                  <c:v>ขนาดใหญ่พิเศษ</c:v>
                </c:pt>
                <c:pt idx="4">
                  <c:v>รวมทุถขนาด</c:v>
                </c:pt>
              </c:strCache>
            </c:strRef>
          </c:cat>
          <c:val>
            <c:numRef>
              <c:f>'21จำนวนโรงเรียนแยกตามขนาดรายจว'!$O$9:$S$9</c:f>
              <c:numCache>
                <c:formatCode>_-* #,##0_-;\-* #,##0_-;_-* \-??_-;_-@_-</c:formatCode>
                <c:ptCount val="5"/>
                <c:pt idx="0">
                  <c:v>10</c:v>
                </c:pt>
                <c:pt idx="1">
                  <c:v>17</c:v>
                </c:pt>
                <c:pt idx="2">
                  <c:v>11</c:v>
                </c:pt>
                <c:pt idx="3">
                  <c:v>12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787712"/>
        <c:axId val="82801792"/>
        <c:axId val="0"/>
      </c:bar3DChart>
      <c:catAx>
        <c:axId val="82787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82801792"/>
        <c:crosses val="autoZero"/>
        <c:auto val="1"/>
        <c:lblAlgn val="ctr"/>
        <c:lblOffset val="100"/>
        <c:noMultiLvlLbl val="0"/>
      </c:catAx>
      <c:valAx>
        <c:axId val="82801792"/>
        <c:scaling>
          <c:orientation val="minMax"/>
        </c:scaling>
        <c:delete val="0"/>
        <c:axPos val="l"/>
        <c:majorGridlines/>
        <c:numFmt formatCode="_-* #,##0_-;\-* #,##0_-;_-* \-??_-;_-@_-" sourceLinked="1"/>
        <c:majorTickMark val="out"/>
        <c:minorTickMark val="none"/>
        <c:tickLblPos val="nextTo"/>
        <c:crossAx val="8278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54786435277684"/>
          <c:y val="0.72541856796202364"/>
          <c:w val="0.1461471296187479"/>
          <c:h val="0.22906721565464694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13</xdr:col>
      <xdr:colOff>228600</xdr:colOff>
      <xdr:row>38</xdr:row>
      <xdr:rowOff>0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144000" cy="6858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171450</xdr:rowOff>
    </xdr:from>
    <xdr:to>
      <xdr:col>13</xdr:col>
      <xdr:colOff>238125</xdr:colOff>
      <xdr:row>75</xdr:row>
      <xdr:rowOff>152400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67525"/>
          <a:ext cx="9144000" cy="685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7</xdr:row>
      <xdr:rowOff>95250</xdr:rowOff>
    </xdr:from>
    <xdr:to>
      <xdr:col>6</xdr:col>
      <xdr:colOff>190500</xdr:colOff>
      <xdr:row>22</xdr:row>
      <xdr:rowOff>38100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114300</xdr:colOff>
      <xdr:row>9</xdr:row>
      <xdr:rowOff>47625</xdr:rowOff>
    </xdr:from>
    <xdr:ext cx="1047338" cy="262572"/>
    <xdr:sp macro="" textlink="">
      <xdr:nvSpPr>
        <xdr:cNvPr id="11" name="TextBox 10"/>
        <xdr:cNvSpPr txBox="1"/>
      </xdr:nvSpPr>
      <xdr:spPr>
        <a:xfrm>
          <a:off x="1047750" y="2809875"/>
          <a:ext cx="10473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>
              <a:solidFill>
                <a:srgbClr val="0000FF"/>
              </a:solidFill>
            </a:rPr>
            <a:t>จำนวนโรงเรียน</a:t>
          </a:r>
        </a:p>
      </xdr:txBody>
    </xdr:sp>
    <xdr:clientData/>
  </xdr:oneCellAnchor>
  <xdr:oneCellAnchor>
    <xdr:from>
      <xdr:col>1</xdr:col>
      <xdr:colOff>142875</xdr:colOff>
      <xdr:row>18</xdr:row>
      <xdr:rowOff>209550</xdr:rowOff>
    </xdr:from>
    <xdr:ext cx="952500" cy="333375"/>
    <xdr:sp macro="" textlink="">
      <xdr:nvSpPr>
        <xdr:cNvPr id="12" name="TextBox 11"/>
        <xdr:cNvSpPr txBox="1"/>
      </xdr:nvSpPr>
      <xdr:spPr>
        <a:xfrm>
          <a:off x="1076325" y="5124450"/>
          <a:ext cx="9525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solidFill>
                <a:srgbClr val="0000FF"/>
              </a:solidFill>
            </a:rPr>
            <a:t>ขนาดโรงเรียน</a:t>
          </a:r>
        </a:p>
      </xdr:txBody>
    </xdr:sp>
    <xdr:clientData/>
  </xdr:oneCellAnchor>
  <xdr:twoCellAnchor>
    <xdr:from>
      <xdr:col>2</xdr:col>
      <xdr:colOff>28575</xdr:colOff>
      <xdr:row>7</xdr:row>
      <xdr:rowOff>190500</xdr:rowOff>
    </xdr:from>
    <xdr:to>
      <xdr:col>5</xdr:col>
      <xdr:colOff>142875</xdr:colOff>
      <xdr:row>9</xdr:row>
      <xdr:rowOff>9525</xdr:rowOff>
    </xdr:to>
    <xdr:sp macro="" textlink="">
      <xdr:nvSpPr>
        <xdr:cNvPr id="13" name="TextBox 12"/>
        <xdr:cNvSpPr txBox="1"/>
      </xdr:nvSpPr>
      <xdr:spPr>
        <a:xfrm>
          <a:off x="2324100" y="2466975"/>
          <a:ext cx="3400425" cy="304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แผนภูมิ</a:t>
          </a:r>
          <a:r>
            <a:rPr lang="th-TH" sz="1100" baseline="0"/>
            <a:t>  แสดงจำนวนโรงเรียน จำแนกตามขนาดโรงเรียน</a:t>
          </a:r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179121</xdr:rowOff>
    </xdr:from>
    <xdr:to>
      <xdr:col>6</xdr:col>
      <xdr:colOff>185552</xdr:colOff>
      <xdr:row>19</xdr:row>
      <xdr:rowOff>660132</xdr:rowOff>
    </xdr:to>
    <xdr:grpSp>
      <xdr:nvGrpSpPr>
        <xdr:cNvPr id="5" name="กลุ่ม 4"/>
        <xdr:cNvGrpSpPr/>
      </xdr:nvGrpSpPr>
      <xdr:grpSpPr>
        <a:xfrm>
          <a:off x="0" y="2430485"/>
          <a:ext cx="4589318" cy="3103478"/>
          <a:chOff x="180973" y="2505076"/>
          <a:chExt cx="4590669" cy="3100386"/>
        </a:xfrm>
      </xdr:grpSpPr>
      <xdr:graphicFrame macro="">
        <xdr:nvGraphicFramePr>
          <xdr:cNvPr id="3" name="แผนภูมิ 2"/>
          <xdr:cNvGraphicFramePr/>
        </xdr:nvGraphicFramePr>
        <xdr:xfrm>
          <a:off x="185737" y="2862262"/>
          <a:ext cx="457200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80973" y="2505076"/>
            <a:ext cx="4590669" cy="3619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th-TH" sz="1600" b="1">
                <a:latin typeface="TH SarabunPSK" panose="020B0500040200020003" pitchFamily="34" charset="-34"/>
                <a:cs typeface="TH SarabunPSK" panose="020B0500040200020003" pitchFamily="34" charset="-34"/>
              </a:rPr>
              <a:t>แผนภูมิ</a:t>
            </a:r>
            <a:r>
              <a:rPr lang="th-TH" sz="1600" b="1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 แสดงอัตรานักเรียนพิการ จำแนกตามประเภท</a:t>
            </a:r>
            <a:endParaRPr lang="th-TH" sz="16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6</xdr:col>
      <xdr:colOff>222662</xdr:colOff>
      <xdr:row>8</xdr:row>
      <xdr:rowOff>174356</xdr:rowOff>
    </xdr:from>
    <xdr:to>
      <xdr:col>13</xdr:col>
      <xdr:colOff>734908</xdr:colOff>
      <xdr:row>19</xdr:row>
      <xdr:rowOff>655370</xdr:rowOff>
    </xdr:to>
    <xdr:graphicFrame macro="">
      <xdr:nvGraphicFramePr>
        <xdr:cNvPr id="9" name="แผนภูมิ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14</xdr:row>
      <xdr:rowOff>161925</xdr:rowOff>
    </xdr:from>
    <xdr:to>
      <xdr:col>7</xdr:col>
      <xdr:colOff>447675</xdr:colOff>
      <xdr:row>25</xdr:row>
      <xdr:rowOff>142875</xdr:rowOff>
    </xdr:to>
    <xdr:graphicFrame macro="">
      <xdr:nvGraphicFramePr>
        <xdr:cNvPr id="7" name="แผนภูมิ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14</xdr:row>
      <xdr:rowOff>157162</xdr:rowOff>
    </xdr:from>
    <xdr:to>
      <xdr:col>17</xdr:col>
      <xdr:colOff>104775</xdr:colOff>
      <xdr:row>25</xdr:row>
      <xdr:rowOff>161925</xdr:rowOff>
    </xdr:to>
    <xdr:graphicFrame macro="">
      <xdr:nvGraphicFramePr>
        <xdr:cNvPr id="22" name="แผนภูมิ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</cdr:x>
      <cdr:y>0.03472</cdr:y>
    </cdr:from>
    <cdr:to>
      <cdr:x>0.85673</cdr:x>
      <cdr:y>0.14362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800" y="95250"/>
          <a:ext cx="3231160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31</xdr:row>
      <xdr:rowOff>80962</xdr:rowOff>
    </xdr:from>
    <xdr:to>
      <xdr:col>12</xdr:col>
      <xdr:colOff>457199</xdr:colOff>
      <xdr:row>44</xdr:row>
      <xdr:rowOff>161925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18</xdr:row>
      <xdr:rowOff>66675</xdr:rowOff>
    </xdr:from>
    <xdr:to>
      <xdr:col>16</xdr:col>
      <xdr:colOff>57150</xdr:colOff>
      <xdr:row>28</xdr:row>
      <xdr:rowOff>171450</xdr:rowOff>
    </xdr:to>
    <xdr:graphicFrame macro="">
      <xdr:nvGraphicFramePr>
        <xdr:cNvPr id="2" name="แผนภูมิ 1" title="นักเรียนในเขตบริการโรงเรียนที่อยู่ห่างไกล จากโรงเรียนเกิน 3 กม. จำแนกตามวิธีการเดินทาง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18</xdr:row>
      <xdr:rowOff>66674</xdr:rowOff>
    </xdr:from>
    <xdr:to>
      <xdr:col>8</xdr:col>
      <xdr:colOff>9525</xdr:colOff>
      <xdr:row>23</xdr:row>
      <xdr:rowOff>180974</xdr:rowOff>
    </xdr:to>
    <xdr:sp macro="" textlink="">
      <xdr:nvSpPr>
        <xdr:cNvPr id="8" name="TextBox 7"/>
        <xdr:cNvSpPr txBox="1"/>
      </xdr:nvSpPr>
      <xdr:spPr>
        <a:xfrm>
          <a:off x="1514475" y="4591049"/>
          <a:ext cx="2333625" cy="1304925"/>
        </a:xfrm>
        <a:prstGeom prst="rect">
          <a:avLst/>
        </a:prstGeom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แผนภูมิ  ร้อยละ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นักเรียนในเขตบริการโรงเรียนที่อยู่ห่างไกลจากโรงเรียน ระยะทางเกิน 3 กม.  จำแนกตามวิธี</a:t>
          </a:r>
        </a:p>
        <a:p>
          <a:pPr algn="l"/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การเดินทางของนักเรียน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581024</xdr:colOff>
      <xdr:row>36</xdr:row>
      <xdr:rowOff>204787</xdr:rowOff>
    </xdr:from>
    <xdr:to>
      <xdr:col>34</xdr:col>
      <xdr:colOff>285750</xdr:colOff>
      <xdr:row>48</xdr:row>
      <xdr:rowOff>228601</xdr:rowOff>
    </xdr:to>
    <xdr:graphicFrame macro="">
      <xdr:nvGraphicFramePr>
        <xdr:cNvPr id="11" name="แผนภูมิ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290396</xdr:colOff>
      <xdr:row>1</xdr:row>
      <xdr:rowOff>406554</xdr:rowOff>
    </xdr:from>
    <xdr:to>
      <xdr:col>1</xdr:col>
      <xdr:colOff>3950</xdr:colOff>
      <xdr:row>2</xdr:row>
      <xdr:rowOff>209085</xdr:rowOff>
    </xdr:to>
    <xdr:sp macro="" textlink="">
      <xdr:nvSpPr>
        <xdr:cNvPr id="2" name="TextBox 1"/>
        <xdr:cNvSpPr txBox="1"/>
      </xdr:nvSpPr>
      <xdr:spPr>
        <a:xfrm>
          <a:off x="290396" y="755030"/>
          <a:ext cx="503432" cy="336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เพศ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11</xdr:row>
      <xdr:rowOff>47626</xdr:rowOff>
    </xdr:from>
    <xdr:to>
      <xdr:col>6</xdr:col>
      <xdr:colOff>276225</xdr:colOff>
      <xdr:row>23</xdr:row>
      <xdr:rowOff>114300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83345</xdr:colOff>
      <xdr:row>8</xdr:row>
      <xdr:rowOff>226219</xdr:rowOff>
    </xdr:from>
    <xdr:to>
      <xdr:col>2</xdr:col>
      <xdr:colOff>571500</xdr:colOff>
      <xdr:row>20</xdr:row>
      <xdr:rowOff>154781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607218</xdr:colOff>
      <xdr:row>8</xdr:row>
      <xdr:rowOff>214312</xdr:rowOff>
    </xdr:from>
    <xdr:to>
      <xdr:col>6</xdr:col>
      <xdr:colOff>821531</xdr:colOff>
      <xdr:row>20</xdr:row>
      <xdr:rowOff>145256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1</xdr:row>
      <xdr:rowOff>208360</xdr:rowOff>
    </xdr:from>
    <xdr:to>
      <xdr:col>10</xdr:col>
      <xdr:colOff>873126</xdr:colOff>
      <xdr:row>11</xdr:row>
      <xdr:rowOff>49609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119061</xdr:colOff>
      <xdr:row>0</xdr:row>
      <xdr:rowOff>91676</xdr:rowOff>
    </xdr:from>
    <xdr:to>
      <xdr:col>10</xdr:col>
      <xdr:colOff>883046</xdr:colOff>
      <xdr:row>1</xdr:row>
      <xdr:rowOff>218280</xdr:rowOff>
    </xdr:to>
    <xdr:sp macro="" textlink="">
      <xdr:nvSpPr>
        <xdr:cNvPr id="4" name="TextBox 3"/>
        <xdr:cNvSpPr txBox="1"/>
      </xdr:nvSpPr>
      <xdr:spPr>
        <a:xfrm>
          <a:off x="4345780" y="91676"/>
          <a:ext cx="4871641" cy="364729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 i="0" u="none" strike="noStrike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แผนภูมิ  แสดงอัตราการออกกลางคัน ปีการศึกษา 2557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twoCellAnchor>
  <xdr:twoCellAnchor>
    <xdr:from>
      <xdr:col>4</xdr:col>
      <xdr:colOff>99218</xdr:colOff>
      <xdr:row>11</xdr:row>
      <xdr:rowOff>178593</xdr:rowOff>
    </xdr:from>
    <xdr:to>
      <xdr:col>10</xdr:col>
      <xdr:colOff>883047</xdr:colOff>
      <xdr:row>22</xdr:row>
      <xdr:rowOff>228203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391583</xdr:colOff>
      <xdr:row>24</xdr:row>
      <xdr:rowOff>12701</xdr:rowOff>
    </xdr:from>
    <xdr:to>
      <xdr:col>8</xdr:col>
      <xdr:colOff>74083</xdr:colOff>
      <xdr:row>34</xdr:row>
      <xdr:rowOff>165101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8</xdr:row>
      <xdr:rowOff>104775</xdr:rowOff>
    </xdr:from>
    <xdr:to>
      <xdr:col>16</xdr:col>
      <xdr:colOff>9525</xdr:colOff>
      <xdr:row>21</xdr:row>
      <xdr:rowOff>200025</xdr:rowOff>
    </xdr:to>
    <xdr:grpSp>
      <xdr:nvGrpSpPr>
        <xdr:cNvPr id="14" name="กลุ่ม 13"/>
        <xdr:cNvGrpSpPr/>
      </xdr:nvGrpSpPr>
      <xdr:grpSpPr>
        <a:xfrm>
          <a:off x="1790699" y="2314575"/>
          <a:ext cx="5019676" cy="3190875"/>
          <a:chOff x="1009649" y="2209800"/>
          <a:chExt cx="5019676" cy="3190875"/>
        </a:xfrm>
      </xdr:grpSpPr>
      <xdr:graphicFrame macro="">
        <xdr:nvGraphicFramePr>
          <xdr:cNvPr id="4" name="แผนภูมิ 3"/>
          <xdr:cNvGraphicFramePr/>
        </xdr:nvGraphicFramePr>
        <xdr:xfrm>
          <a:off x="1009649" y="2209800"/>
          <a:ext cx="5019676" cy="3181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3" name="กลุ่ม 12"/>
          <xdr:cNvGrpSpPr/>
        </xdr:nvGrpSpPr>
        <xdr:grpSpPr>
          <a:xfrm>
            <a:off x="1190625" y="3038475"/>
            <a:ext cx="3781425" cy="2362200"/>
            <a:chOff x="3905250" y="2914650"/>
            <a:chExt cx="3781425" cy="2362200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4924425" y="4743450"/>
              <a:ext cx="638175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มัธยมต้น</a:t>
              </a:r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4476750" y="4724400"/>
              <a:ext cx="561975" cy="5524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ประถมศึกษา</a:t>
              </a: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5695950" y="4714874"/>
              <a:ext cx="504825" cy="5048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มัธยมปลาย</a:t>
              </a: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6324600" y="4714875"/>
              <a:ext cx="485775" cy="3333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ปวช.</a:t>
              </a:r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6858001" y="4714875"/>
              <a:ext cx="828674" cy="3333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สพม.เขต18</a:t>
              </a:r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3905250" y="4829175"/>
              <a:ext cx="523875" cy="266700"/>
            </a:xfrm>
            <a:prstGeom prst="rect">
              <a:avLst/>
            </a:prstGeom>
            <a:solidFill>
              <a:srgbClr val="FFC000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 b="1">
                  <a:solidFill>
                    <a:srgbClr val="0000FF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ระดับ</a:t>
              </a:r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3933825" y="2914650"/>
              <a:ext cx="581025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th-TH" sz="1400">
                  <a:latin typeface="TH SarabunPSK" panose="020B0500040200020003" pitchFamily="34" charset="-34"/>
                  <a:cs typeface="TH SarabunPSK" panose="020B0500040200020003" pitchFamily="34" charset="-34"/>
                </a:rPr>
                <a:t>ร้อยละ</a:t>
              </a:r>
            </a:p>
          </xdr:txBody>
        </xdr:sp>
      </xdr:grp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0.11195</cdr:x>
      <cdr:y>0.84731</cdr:y>
    </cdr:from>
    <cdr:to>
      <cdr:x>0.86338</cdr:x>
      <cdr:y>0.96108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976" y="2695575"/>
          <a:ext cx="37719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th-TH" sz="1100"/>
        </a:p>
      </cdr:txBody>
    </cdr:sp>
  </cdr:relSizeAnchor>
  <cdr:relSizeAnchor xmlns:cdr="http://schemas.openxmlformats.org/drawingml/2006/chartDrawing">
    <cdr:from>
      <cdr:x>0.05693</cdr:x>
      <cdr:y>0.08683</cdr:y>
    </cdr:from>
    <cdr:to>
      <cdr:x>0.78937</cdr:x>
      <cdr:y>0.18862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1" y="276225"/>
          <a:ext cx="36766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th-TH" sz="1100"/>
            <a:t>อัตราส่วนการของนักเรียน จำแนกระดับการศึกษา</a:t>
          </a:r>
          <a:r>
            <a:rPr lang="th-TH" sz="1100" baseline="0"/>
            <a:t> </a:t>
          </a:r>
          <a:r>
            <a:rPr lang="th-TH" sz="1100"/>
            <a:t>รายจังหวัด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90:E155"/>
  <sheetViews>
    <sheetView tabSelected="1" zoomScale="70" zoomScaleNormal="70" workbookViewId="0">
      <selection activeCell="S23" sqref="S23"/>
    </sheetView>
  </sheetViews>
  <sheetFormatPr defaultRowHeight="14.25" x14ac:dyDescent="0.2"/>
  <sheetData>
    <row r="90" spans="5:5" ht="87.75" x14ac:dyDescent="1.05">
      <c r="E90" s="946" t="s">
        <v>745</v>
      </c>
    </row>
    <row r="117" spans="4:4" ht="51" customHeight="1" x14ac:dyDescent="0.2"/>
    <row r="122" spans="4:4" ht="44.25" x14ac:dyDescent="0.55000000000000004">
      <c r="D122" s="945" t="s">
        <v>746</v>
      </c>
    </row>
    <row r="150" spans="2:2" ht="51" customHeight="1" x14ac:dyDescent="0.2"/>
    <row r="155" spans="2:2" ht="44.25" x14ac:dyDescent="0.55000000000000004">
      <c r="B155" s="945" t="s">
        <v>747</v>
      </c>
    </row>
  </sheetData>
  <pageMargins left="0.83" right="0.2" top="0.36" bottom="0.26" header="0.3" footer="0.17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4"/>
  <sheetViews>
    <sheetView workbookViewId="0">
      <selection sqref="A1:I1"/>
    </sheetView>
  </sheetViews>
  <sheetFormatPr defaultRowHeight="18.75" x14ac:dyDescent="0.3"/>
  <cols>
    <col min="1" max="1" width="30.5" style="37" customWidth="1"/>
    <col min="2" max="8" width="8" style="37" customWidth="1"/>
    <col min="9" max="9" width="10.375" style="37" customWidth="1"/>
    <col min="10" max="16384" width="9" style="37"/>
  </cols>
  <sheetData>
    <row r="1" spans="1:9" ht="29.25" customHeight="1" x14ac:dyDescent="0.3">
      <c r="A1" s="972" t="s">
        <v>325</v>
      </c>
      <c r="B1" s="972"/>
      <c r="C1" s="972"/>
      <c r="D1" s="972"/>
      <c r="E1" s="972"/>
      <c r="F1" s="972"/>
      <c r="G1" s="972"/>
      <c r="H1" s="972"/>
      <c r="I1" s="972"/>
    </row>
    <row r="2" spans="1:9" ht="23.25" customHeight="1" x14ac:dyDescent="0.3">
      <c r="A2" s="975" t="s">
        <v>34</v>
      </c>
      <c r="B2" s="973" t="s">
        <v>81</v>
      </c>
      <c r="C2" s="973"/>
      <c r="D2" s="973"/>
      <c r="E2" s="973"/>
      <c r="F2" s="973"/>
      <c r="G2" s="973"/>
      <c r="H2" s="973"/>
      <c r="I2" s="973"/>
    </row>
    <row r="3" spans="1:9" ht="23.25" customHeight="1" x14ac:dyDescent="0.3">
      <c r="A3" s="975"/>
      <c r="B3" s="973" t="s">
        <v>82</v>
      </c>
      <c r="C3" s="973"/>
      <c r="D3" s="973"/>
      <c r="E3" s="973" t="s">
        <v>83</v>
      </c>
      <c r="F3" s="973" t="s">
        <v>84</v>
      </c>
      <c r="G3" s="973" t="s">
        <v>85</v>
      </c>
      <c r="H3" s="973" t="s">
        <v>86</v>
      </c>
      <c r="I3" s="973" t="s">
        <v>270</v>
      </c>
    </row>
    <row r="4" spans="1:9" x14ac:dyDescent="0.3">
      <c r="A4" s="975"/>
      <c r="B4" s="200" t="s">
        <v>35</v>
      </c>
      <c r="C4" s="200" t="s">
        <v>36</v>
      </c>
      <c r="D4" s="200" t="s">
        <v>22</v>
      </c>
      <c r="E4" s="974"/>
      <c r="F4" s="974"/>
      <c r="G4" s="974"/>
      <c r="H4" s="974"/>
      <c r="I4" s="974"/>
    </row>
    <row r="5" spans="1:9" x14ac:dyDescent="0.3">
      <c r="A5" s="74" t="s">
        <v>37</v>
      </c>
      <c r="B5" s="75">
        <v>1</v>
      </c>
      <c r="C5" s="75">
        <v>4</v>
      </c>
      <c r="D5" s="76">
        <v>5</v>
      </c>
      <c r="E5" s="75">
        <v>5</v>
      </c>
      <c r="F5" s="75">
        <v>1</v>
      </c>
      <c r="G5" s="75">
        <v>4</v>
      </c>
      <c r="H5" s="75">
        <v>4</v>
      </c>
      <c r="I5" s="178">
        <v>0</v>
      </c>
    </row>
    <row r="6" spans="1:9" x14ac:dyDescent="0.3">
      <c r="A6" s="77" t="s">
        <v>38</v>
      </c>
      <c r="B6" s="78">
        <v>16</v>
      </c>
      <c r="C6" s="78">
        <v>9</v>
      </c>
      <c r="D6" s="79">
        <v>25</v>
      </c>
      <c r="E6" s="78">
        <v>25</v>
      </c>
      <c r="F6" s="78">
        <v>10</v>
      </c>
      <c r="G6" s="78">
        <v>7</v>
      </c>
      <c r="H6" s="78">
        <v>13</v>
      </c>
      <c r="I6" s="179">
        <v>0</v>
      </c>
    </row>
    <row r="7" spans="1:9" x14ac:dyDescent="0.3">
      <c r="A7" s="77" t="s">
        <v>39</v>
      </c>
      <c r="B7" s="78">
        <v>7</v>
      </c>
      <c r="C7" s="78">
        <v>11</v>
      </c>
      <c r="D7" s="79">
        <v>18</v>
      </c>
      <c r="E7" s="78">
        <v>18</v>
      </c>
      <c r="F7" s="78">
        <v>6</v>
      </c>
      <c r="G7" s="78">
        <v>5</v>
      </c>
      <c r="H7" s="78">
        <v>11</v>
      </c>
      <c r="I7" s="179">
        <v>0</v>
      </c>
    </row>
    <row r="8" spans="1:9" x14ac:dyDescent="0.3">
      <c r="A8" s="77" t="s">
        <v>40</v>
      </c>
      <c r="B8" s="78">
        <v>12</v>
      </c>
      <c r="C8" s="78">
        <v>17</v>
      </c>
      <c r="D8" s="79">
        <v>29</v>
      </c>
      <c r="E8" s="78">
        <v>29</v>
      </c>
      <c r="F8" s="78">
        <v>2</v>
      </c>
      <c r="G8" s="78">
        <v>25</v>
      </c>
      <c r="H8" s="78">
        <v>27</v>
      </c>
      <c r="I8" s="179">
        <v>0</v>
      </c>
    </row>
    <row r="9" spans="1:9" x14ac:dyDescent="0.3">
      <c r="A9" s="77" t="s">
        <v>41</v>
      </c>
      <c r="B9" s="78">
        <v>14</v>
      </c>
      <c r="C9" s="78">
        <v>11</v>
      </c>
      <c r="D9" s="79">
        <v>25</v>
      </c>
      <c r="E9" s="78">
        <v>24</v>
      </c>
      <c r="F9" s="78">
        <v>2</v>
      </c>
      <c r="G9" s="78">
        <v>23</v>
      </c>
      <c r="H9" s="78">
        <v>23</v>
      </c>
      <c r="I9" s="179">
        <v>0</v>
      </c>
    </row>
    <row r="10" spans="1:9" x14ac:dyDescent="0.3">
      <c r="A10" s="80" t="s">
        <v>42</v>
      </c>
      <c r="B10" s="180">
        <v>9</v>
      </c>
      <c r="C10" s="180">
        <v>6</v>
      </c>
      <c r="D10" s="88">
        <v>15</v>
      </c>
      <c r="E10" s="180">
        <v>14</v>
      </c>
      <c r="F10" s="180">
        <v>1</v>
      </c>
      <c r="G10" s="180">
        <v>14</v>
      </c>
      <c r="H10" s="180">
        <v>14</v>
      </c>
      <c r="I10" s="181">
        <v>0</v>
      </c>
    </row>
    <row r="11" spans="1:9" x14ac:dyDescent="0.3">
      <c r="A11" s="30" t="s">
        <v>43</v>
      </c>
      <c r="B11" s="182">
        <v>59</v>
      </c>
      <c r="C11" s="182">
        <v>58</v>
      </c>
      <c r="D11" s="182">
        <v>117</v>
      </c>
      <c r="E11" s="182">
        <v>115</v>
      </c>
      <c r="F11" s="182">
        <v>22</v>
      </c>
      <c r="G11" s="182">
        <v>78</v>
      </c>
      <c r="H11" s="182">
        <v>92</v>
      </c>
      <c r="I11" s="182">
        <v>0</v>
      </c>
    </row>
    <row r="12" spans="1:9" x14ac:dyDescent="0.3">
      <c r="A12" s="183" t="s">
        <v>44</v>
      </c>
      <c r="B12" s="75">
        <v>2137</v>
      </c>
      <c r="C12" s="75">
        <v>2339</v>
      </c>
      <c r="D12" s="76">
        <v>4476</v>
      </c>
      <c r="E12" s="75">
        <v>4325</v>
      </c>
      <c r="F12" s="75">
        <v>4059</v>
      </c>
      <c r="G12" s="75">
        <v>4411</v>
      </c>
      <c r="H12" s="75">
        <v>4014</v>
      </c>
      <c r="I12" s="184">
        <v>0</v>
      </c>
    </row>
    <row r="13" spans="1:9" x14ac:dyDescent="0.3">
      <c r="A13" s="185" t="s">
        <v>45</v>
      </c>
      <c r="B13" s="78">
        <v>1952</v>
      </c>
      <c r="C13" s="78">
        <v>2171</v>
      </c>
      <c r="D13" s="79">
        <v>4123</v>
      </c>
      <c r="E13" s="78">
        <v>4315</v>
      </c>
      <c r="F13" s="78">
        <v>4169</v>
      </c>
      <c r="G13" s="78">
        <v>4510</v>
      </c>
      <c r="H13" s="78">
        <v>3898</v>
      </c>
      <c r="I13" s="186">
        <v>0</v>
      </c>
    </row>
    <row r="14" spans="1:9" x14ac:dyDescent="0.3">
      <c r="A14" s="187" t="s">
        <v>46</v>
      </c>
      <c r="B14" s="180">
        <v>1842</v>
      </c>
      <c r="C14" s="180">
        <v>1899</v>
      </c>
      <c r="D14" s="88">
        <v>3741</v>
      </c>
      <c r="E14" s="180">
        <v>3624</v>
      </c>
      <c r="F14" s="180">
        <v>3455</v>
      </c>
      <c r="G14" s="180">
        <v>4004</v>
      </c>
      <c r="H14" s="180">
        <v>3268</v>
      </c>
      <c r="I14" s="188">
        <v>0</v>
      </c>
    </row>
    <row r="15" spans="1:9" x14ac:dyDescent="0.3">
      <c r="A15" s="85" t="s">
        <v>47</v>
      </c>
      <c r="B15" s="86">
        <v>5931</v>
      </c>
      <c r="C15" s="86">
        <v>6409</v>
      </c>
      <c r="D15" s="86">
        <v>12340</v>
      </c>
      <c r="E15" s="86">
        <v>12264</v>
      </c>
      <c r="F15" s="86">
        <v>11683</v>
      </c>
      <c r="G15" s="86">
        <v>12925</v>
      </c>
      <c r="H15" s="86">
        <v>11180</v>
      </c>
      <c r="I15" s="86">
        <v>0</v>
      </c>
    </row>
    <row r="16" spans="1:9" x14ac:dyDescent="0.3">
      <c r="A16" s="87" t="s">
        <v>48</v>
      </c>
      <c r="B16" s="189">
        <v>690</v>
      </c>
      <c r="C16" s="189">
        <v>1072</v>
      </c>
      <c r="D16" s="190">
        <v>1762</v>
      </c>
      <c r="E16" s="189">
        <v>1808</v>
      </c>
      <c r="F16" s="189">
        <v>1675</v>
      </c>
      <c r="G16" s="189">
        <v>2064</v>
      </c>
      <c r="H16" s="189">
        <v>1618</v>
      </c>
      <c r="I16" s="191">
        <v>0</v>
      </c>
    </row>
    <row r="17" spans="1:9" x14ac:dyDescent="0.3">
      <c r="A17" s="77" t="s">
        <v>49</v>
      </c>
      <c r="B17" s="192">
        <v>784</v>
      </c>
      <c r="C17" s="192">
        <v>1223</v>
      </c>
      <c r="D17" s="90">
        <v>2007</v>
      </c>
      <c r="E17" s="192">
        <v>1988</v>
      </c>
      <c r="F17" s="192">
        <v>2065</v>
      </c>
      <c r="G17" s="192">
        <v>2368</v>
      </c>
      <c r="H17" s="192">
        <v>1842</v>
      </c>
      <c r="I17" s="179">
        <v>0</v>
      </c>
    </row>
    <row r="18" spans="1:9" x14ac:dyDescent="0.3">
      <c r="A18" s="80" t="s">
        <v>50</v>
      </c>
      <c r="B18" s="192">
        <v>478</v>
      </c>
      <c r="C18" s="192">
        <v>828</v>
      </c>
      <c r="D18" s="90">
        <v>1306</v>
      </c>
      <c r="E18" s="192">
        <v>1346</v>
      </c>
      <c r="F18" s="192">
        <v>1372</v>
      </c>
      <c r="G18" s="192">
        <v>1636</v>
      </c>
      <c r="H18" s="192">
        <v>1205</v>
      </c>
      <c r="I18" s="179">
        <v>0</v>
      </c>
    </row>
    <row r="19" spans="1:9" x14ac:dyDescent="0.3">
      <c r="A19" s="87" t="s">
        <v>52</v>
      </c>
      <c r="B19" s="192">
        <v>0</v>
      </c>
      <c r="C19" s="192">
        <v>11</v>
      </c>
      <c r="D19" s="90">
        <v>11</v>
      </c>
      <c r="E19" s="192">
        <v>14</v>
      </c>
      <c r="F19" s="192">
        <v>11</v>
      </c>
      <c r="G19" s="192">
        <v>23</v>
      </c>
      <c r="H19" s="192">
        <v>11</v>
      </c>
      <c r="I19" s="179">
        <v>0</v>
      </c>
    </row>
    <row r="20" spans="1:9" x14ac:dyDescent="0.3">
      <c r="A20" s="77" t="s">
        <v>53</v>
      </c>
      <c r="B20" s="192">
        <v>1</v>
      </c>
      <c r="C20" s="192">
        <v>20</v>
      </c>
      <c r="D20" s="90">
        <v>21</v>
      </c>
      <c r="E20" s="192">
        <v>12</v>
      </c>
      <c r="F20" s="192">
        <v>12</v>
      </c>
      <c r="G20" s="192">
        <v>20</v>
      </c>
      <c r="H20" s="192">
        <v>12</v>
      </c>
      <c r="I20" s="179">
        <v>0</v>
      </c>
    </row>
    <row r="21" spans="1:9" x14ac:dyDescent="0.3">
      <c r="A21" s="80" t="s">
        <v>54</v>
      </c>
      <c r="B21" s="193">
        <v>1</v>
      </c>
      <c r="C21" s="193">
        <v>3</v>
      </c>
      <c r="D21" s="194">
        <v>4</v>
      </c>
      <c r="E21" s="193">
        <v>0</v>
      </c>
      <c r="F21" s="193">
        <v>6</v>
      </c>
      <c r="G21" s="193">
        <v>1</v>
      </c>
      <c r="H21" s="193">
        <v>0</v>
      </c>
      <c r="I21" s="181">
        <v>0</v>
      </c>
    </row>
    <row r="22" spans="1:9" x14ac:dyDescent="0.3">
      <c r="A22" s="85" t="s">
        <v>296</v>
      </c>
      <c r="B22" s="86">
        <v>1954</v>
      </c>
      <c r="C22" s="86">
        <v>3157</v>
      </c>
      <c r="D22" s="86">
        <v>5111</v>
      </c>
      <c r="E22" s="86">
        <v>5168</v>
      </c>
      <c r="F22" s="86">
        <v>5141</v>
      </c>
      <c r="G22" s="86">
        <v>6112</v>
      </c>
      <c r="H22" s="86">
        <v>4688</v>
      </c>
      <c r="I22" s="86">
        <v>0</v>
      </c>
    </row>
    <row r="23" spans="1:9" ht="19.5" thickBot="1" x14ac:dyDescent="0.35">
      <c r="A23" s="195" t="s">
        <v>29</v>
      </c>
      <c r="B23" s="196">
        <v>7944</v>
      </c>
      <c r="C23" s="196">
        <v>9624</v>
      </c>
      <c r="D23" s="196">
        <v>17568</v>
      </c>
      <c r="E23" s="196">
        <v>17547</v>
      </c>
      <c r="F23" s="196">
        <v>16846</v>
      </c>
      <c r="G23" s="196">
        <v>19115</v>
      </c>
      <c r="H23" s="197">
        <v>15960</v>
      </c>
      <c r="I23" s="931">
        <v>0</v>
      </c>
    </row>
    <row r="24" spans="1:9" ht="19.5" thickTop="1" x14ac:dyDescent="0.3"/>
  </sheetData>
  <sheetProtection selectLockedCells="1" selectUnlockedCells="1"/>
  <mergeCells count="9">
    <mergeCell ref="A1:I1"/>
    <mergeCell ref="I3:I4"/>
    <mergeCell ref="B2:I2"/>
    <mergeCell ref="A2:A4"/>
    <mergeCell ref="B3:D3"/>
    <mergeCell ref="E3:E4"/>
    <mergeCell ref="F3:F4"/>
    <mergeCell ref="G3:G4"/>
    <mergeCell ref="H3:H4"/>
  </mergeCells>
  <printOptions horizontalCentered="1"/>
  <pageMargins left="0" right="0" top="0.24" bottom="0" header="0" footer="0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3"/>
  <sheetViews>
    <sheetView workbookViewId="0">
      <selection activeCell="I4" sqref="I4"/>
    </sheetView>
  </sheetViews>
  <sheetFormatPr defaultRowHeight="18.75" x14ac:dyDescent="0.3"/>
  <cols>
    <col min="1" max="1" width="30.875" style="37" customWidth="1"/>
    <col min="2" max="3" width="14.375" style="37" customWidth="1"/>
    <col min="4" max="4" width="18.25" style="37" customWidth="1"/>
    <col min="5" max="6" width="14.375" style="37" customWidth="1"/>
    <col min="7" max="16384" width="9" style="37"/>
  </cols>
  <sheetData>
    <row r="1" spans="1:6" ht="32.25" customHeight="1" x14ac:dyDescent="0.3">
      <c r="A1" s="37" t="s">
        <v>326</v>
      </c>
    </row>
    <row r="2" spans="1:6" ht="21.75" customHeight="1" x14ac:dyDescent="0.3">
      <c r="A2" s="976" t="s">
        <v>34</v>
      </c>
      <c r="B2" s="977" t="s">
        <v>87</v>
      </c>
      <c r="C2" s="977"/>
      <c r="D2" s="977"/>
      <c r="E2" s="977"/>
      <c r="F2" s="977"/>
    </row>
    <row r="3" spans="1:6" ht="26.25" customHeight="1" x14ac:dyDescent="0.3">
      <c r="A3" s="976"/>
      <c r="B3" s="202" t="s">
        <v>88</v>
      </c>
      <c r="C3" s="202" t="s">
        <v>89</v>
      </c>
      <c r="D3" s="202" t="s">
        <v>90</v>
      </c>
      <c r="E3" s="202" t="s">
        <v>91</v>
      </c>
      <c r="F3" s="202" t="s">
        <v>29</v>
      </c>
    </row>
    <row r="4" spans="1:6" ht="21.75" customHeight="1" x14ac:dyDescent="0.3">
      <c r="A4" s="203" t="s">
        <v>37</v>
      </c>
      <c r="B4" s="204">
        <v>0</v>
      </c>
      <c r="C4" s="204">
        <v>0</v>
      </c>
      <c r="D4" s="204">
        <v>0</v>
      </c>
      <c r="E4" s="204">
        <v>0</v>
      </c>
      <c r="F4" s="98">
        <f>B4+C4+D4+E4</f>
        <v>0</v>
      </c>
    </row>
    <row r="5" spans="1:6" ht="21.75" customHeight="1" x14ac:dyDescent="0.3">
      <c r="A5" s="185" t="s">
        <v>38</v>
      </c>
      <c r="B5" s="192">
        <v>1</v>
      </c>
      <c r="C5" s="192">
        <v>7</v>
      </c>
      <c r="D5" s="192">
        <v>0</v>
      </c>
      <c r="E5" s="192">
        <v>0</v>
      </c>
      <c r="F5" s="90">
        <f t="shared" ref="F5:F22" si="0">B5+C5+D5+E5</f>
        <v>8</v>
      </c>
    </row>
    <row r="6" spans="1:6" ht="21.75" customHeight="1" x14ac:dyDescent="0.3">
      <c r="A6" s="185" t="s">
        <v>39</v>
      </c>
      <c r="B6" s="192">
        <v>0</v>
      </c>
      <c r="C6" s="192">
        <v>2</v>
      </c>
      <c r="D6" s="192">
        <v>1</v>
      </c>
      <c r="E6" s="192">
        <v>0</v>
      </c>
      <c r="F6" s="90">
        <f t="shared" si="0"/>
        <v>3</v>
      </c>
    </row>
    <row r="7" spans="1:6" ht="21.75" customHeight="1" x14ac:dyDescent="0.3">
      <c r="A7" s="185" t="s">
        <v>40</v>
      </c>
      <c r="B7" s="192">
        <v>0</v>
      </c>
      <c r="C7" s="192">
        <v>1</v>
      </c>
      <c r="D7" s="192">
        <v>0</v>
      </c>
      <c r="E7" s="192">
        <v>0</v>
      </c>
      <c r="F7" s="90">
        <f t="shared" si="0"/>
        <v>1</v>
      </c>
    </row>
    <row r="8" spans="1:6" ht="21.75" customHeight="1" x14ac:dyDescent="0.3">
      <c r="A8" s="185" t="s">
        <v>41</v>
      </c>
      <c r="B8" s="192">
        <v>0</v>
      </c>
      <c r="C8" s="192">
        <v>3</v>
      </c>
      <c r="D8" s="192">
        <v>0</v>
      </c>
      <c r="E8" s="192">
        <v>0</v>
      </c>
      <c r="F8" s="90">
        <f t="shared" si="0"/>
        <v>3</v>
      </c>
    </row>
    <row r="9" spans="1:6" ht="21.75" customHeight="1" x14ac:dyDescent="0.3">
      <c r="A9" s="187" t="s">
        <v>42</v>
      </c>
      <c r="B9" s="205"/>
      <c r="C9" s="205">
        <v>0</v>
      </c>
      <c r="D9" s="205">
        <v>0</v>
      </c>
      <c r="E9" s="205">
        <v>0</v>
      </c>
      <c r="F9" s="100">
        <f t="shared" si="0"/>
        <v>0</v>
      </c>
    </row>
    <row r="10" spans="1:6" ht="21.75" customHeight="1" x14ac:dyDescent="0.3">
      <c r="A10" s="206" t="s">
        <v>43</v>
      </c>
      <c r="B10" s="207">
        <v>1</v>
      </c>
      <c r="C10" s="207">
        <v>13</v>
      </c>
      <c r="D10" s="207">
        <v>1</v>
      </c>
      <c r="E10" s="207">
        <v>0</v>
      </c>
      <c r="F10" s="124">
        <f t="shared" si="0"/>
        <v>15</v>
      </c>
    </row>
    <row r="11" spans="1:6" ht="21.75" customHeight="1" x14ac:dyDescent="0.3">
      <c r="A11" s="183" t="s">
        <v>44</v>
      </c>
      <c r="B11" s="204">
        <v>141</v>
      </c>
      <c r="C11" s="204">
        <v>2972</v>
      </c>
      <c r="D11" s="204">
        <v>5753</v>
      </c>
      <c r="E11" s="204">
        <v>3</v>
      </c>
      <c r="F11" s="98">
        <f t="shared" si="0"/>
        <v>8869</v>
      </c>
    </row>
    <row r="12" spans="1:6" ht="21.75" customHeight="1" x14ac:dyDescent="0.3">
      <c r="A12" s="185" t="s">
        <v>45</v>
      </c>
      <c r="B12" s="192">
        <v>144</v>
      </c>
      <c r="C12" s="192">
        <v>2954</v>
      </c>
      <c r="D12" s="192">
        <v>5654</v>
      </c>
      <c r="E12" s="192">
        <v>14</v>
      </c>
      <c r="F12" s="90">
        <f t="shared" si="0"/>
        <v>8766</v>
      </c>
    </row>
    <row r="13" spans="1:6" ht="21.75" customHeight="1" x14ac:dyDescent="0.3">
      <c r="A13" s="187" t="s">
        <v>46</v>
      </c>
      <c r="B13" s="193">
        <v>142</v>
      </c>
      <c r="C13" s="193">
        <v>2823</v>
      </c>
      <c r="D13" s="193">
        <v>6005</v>
      </c>
      <c r="E13" s="193">
        <v>17</v>
      </c>
      <c r="F13" s="194">
        <f t="shared" si="0"/>
        <v>8987</v>
      </c>
    </row>
    <row r="14" spans="1:6" ht="21.75" customHeight="1" x14ac:dyDescent="0.3">
      <c r="A14" s="85" t="s">
        <v>47</v>
      </c>
      <c r="B14" s="86">
        <v>427</v>
      </c>
      <c r="C14" s="86">
        <v>8749</v>
      </c>
      <c r="D14" s="86">
        <v>17404</v>
      </c>
      <c r="E14" s="86">
        <v>34</v>
      </c>
      <c r="F14" s="86">
        <f t="shared" si="0"/>
        <v>26614</v>
      </c>
    </row>
    <row r="15" spans="1:6" ht="21.75" customHeight="1" x14ac:dyDescent="0.3">
      <c r="A15" s="87" t="s">
        <v>48</v>
      </c>
      <c r="B15" s="208">
        <v>66</v>
      </c>
      <c r="C15" s="208">
        <v>4722</v>
      </c>
      <c r="D15" s="208">
        <v>3543</v>
      </c>
      <c r="E15" s="208">
        <v>8</v>
      </c>
      <c r="F15" s="209">
        <f t="shared" si="0"/>
        <v>8339</v>
      </c>
    </row>
    <row r="16" spans="1:6" ht="21.75" customHeight="1" x14ac:dyDescent="0.3">
      <c r="A16" s="77" t="s">
        <v>49</v>
      </c>
      <c r="B16" s="210">
        <v>67</v>
      </c>
      <c r="C16" s="210">
        <v>4324</v>
      </c>
      <c r="D16" s="210">
        <v>3787</v>
      </c>
      <c r="E16" s="210">
        <v>6</v>
      </c>
      <c r="F16" s="211">
        <f t="shared" si="0"/>
        <v>8184</v>
      </c>
    </row>
    <row r="17" spans="1:6" ht="22.5" customHeight="1" x14ac:dyDescent="0.3">
      <c r="A17" s="80" t="s">
        <v>50</v>
      </c>
      <c r="B17" s="210">
        <v>70</v>
      </c>
      <c r="C17" s="210">
        <v>4587</v>
      </c>
      <c r="D17" s="210">
        <v>4011</v>
      </c>
      <c r="E17" s="210">
        <v>6</v>
      </c>
      <c r="F17" s="211">
        <f t="shared" si="0"/>
        <v>8674</v>
      </c>
    </row>
    <row r="18" spans="1:6" ht="21.75" customHeight="1" x14ac:dyDescent="0.3">
      <c r="A18" s="87" t="s">
        <v>52</v>
      </c>
      <c r="B18" s="210">
        <v>0</v>
      </c>
      <c r="C18" s="210">
        <v>3</v>
      </c>
      <c r="D18" s="210">
        <v>27</v>
      </c>
      <c r="E18" s="210">
        <v>0</v>
      </c>
      <c r="F18" s="211">
        <f t="shared" si="0"/>
        <v>30</v>
      </c>
    </row>
    <row r="19" spans="1:6" ht="21.75" customHeight="1" x14ac:dyDescent="0.3">
      <c r="A19" s="77" t="s">
        <v>53</v>
      </c>
      <c r="B19" s="210">
        <v>0</v>
      </c>
      <c r="C19" s="210">
        <v>12</v>
      </c>
      <c r="D19" s="210">
        <v>10</v>
      </c>
      <c r="E19" s="210">
        <v>0</v>
      </c>
      <c r="F19" s="211">
        <f t="shared" si="0"/>
        <v>22</v>
      </c>
    </row>
    <row r="20" spans="1:6" ht="21.75" customHeight="1" x14ac:dyDescent="0.3">
      <c r="A20" s="80" t="s">
        <v>54</v>
      </c>
      <c r="B20" s="212">
        <v>1</v>
      </c>
      <c r="C20" s="212">
        <v>15</v>
      </c>
      <c r="D20" s="212">
        <v>15</v>
      </c>
      <c r="E20" s="212">
        <v>0</v>
      </c>
      <c r="F20" s="213">
        <f t="shared" si="0"/>
        <v>31</v>
      </c>
    </row>
    <row r="21" spans="1:6" ht="21.75" customHeight="1" x14ac:dyDescent="0.3">
      <c r="A21" s="30" t="s">
        <v>296</v>
      </c>
      <c r="B21" s="86">
        <v>204</v>
      </c>
      <c r="C21" s="86">
        <v>13663</v>
      </c>
      <c r="D21" s="86">
        <v>11393</v>
      </c>
      <c r="E21" s="86">
        <v>20</v>
      </c>
      <c r="F21" s="86">
        <f t="shared" si="0"/>
        <v>25280</v>
      </c>
    </row>
    <row r="22" spans="1:6" ht="21.75" customHeight="1" thickBot="1" x14ac:dyDescent="0.35">
      <c r="A22" s="214" t="s">
        <v>29</v>
      </c>
      <c r="B22" s="196">
        <v>632</v>
      </c>
      <c r="C22" s="196">
        <v>22425</v>
      </c>
      <c r="D22" s="196">
        <v>28798</v>
      </c>
      <c r="E22" s="196">
        <v>54</v>
      </c>
      <c r="F22" s="196">
        <f t="shared" si="0"/>
        <v>51909</v>
      </c>
    </row>
    <row r="23" spans="1:6" ht="19.5" thickTop="1" x14ac:dyDescent="0.3"/>
  </sheetData>
  <sheetProtection selectLockedCells="1" selectUnlockedCells="1"/>
  <mergeCells count="2">
    <mergeCell ref="A2:A3"/>
    <mergeCell ref="B2:F2"/>
  </mergeCells>
  <printOptions horizontalCentered="1"/>
  <pageMargins left="1.1020833333333333" right="0.11805555555555555" top="0.35416666666666669" bottom="0.35416666666666669" header="0.51180555555555551" footer="0.51180555555555551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23"/>
  <sheetViews>
    <sheetView zoomScale="82" zoomScaleNormal="82" workbookViewId="0">
      <selection activeCell="AI27" sqref="AI27"/>
    </sheetView>
  </sheetViews>
  <sheetFormatPr defaultColWidth="8.375" defaultRowHeight="17.25" x14ac:dyDescent="0.3"/>
  <cols>
    <col min="1" max="1" width="10.375" style="218" customWidth="1"/>
    <col min="2" max="2" width="5.5" style="218" customWidth="1"/>
    <col min="3" max="3" width="5.75" style="218" bestFit="1" customWidth="1"/>
    <col min="4" max="4" width="5.875" style="218" customWidth="1"/>
    <col min="5" max="7" width="5.25" style="218" bestFit="1" customWidth="1"/>
    <col min="8" max="9" width="4.25" style="218" bestFit="1" customWidth="1"/>
    <col min="10" max="15" width="5.25" style="218" bestFit="1" customWidth="1"/>
    <col min="16" max="16" width="6.125" style="218" bestFit="1" customWidth="1"/>
    <col min="17" max="19" width="5.25" style="218" bestFit="1" customWidth="1"/>
    <col min="20" max="20" width="6.125" style="218" customWidth="1"/>
    <col min="21" max="25" width="6.125" style="218" bestFit="1" customWidth="1"/>
    <col min="26" max="26" width="6.125" style="218" customWidth="1"/>
    <col min="27" max="31" width="6.125" style="218" bestFit="1" customWidth="1"/>
    <col min="32" max="16384" width="8.375" style="218"/>
  </cols>
  <sheetData>
    <row r="1" spans="1:31" s="217" customFormat="1" ht="27.75" customHeight="1" x14ac:dyDescent="0.3">
      <c r="A1" s="216" t="s">
        <v>327</v>
      </c>
      <c r="B1" s="248" t="s">
        <v>328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T1" s="216"/>
    </row>
    <row r="2" spans="1:31" s="73" customFormat="1" ht="42" customHeight="1" x14ac:dyDescent="0.3">
      <c r="A2" s="981" t="s">
        <v>329</v>
      </c>
      <c r="B2" s="982" t="s">
        <v>92</v>
      </c>
      <c r="C2" s="982"/>
      <c r="D2" s="982"/>
      <c r="E2" s="982" t="s">
        <v>93</v>
      </c>
      <c r="F2" s="982"/>
      <c r="G2" s="982"/>
      <c r="H2" s="982" t="s">
        <v>94</v>
      </c>
      <c r="I2" s="982"/>
      <c r="J2" s="982"/>
      <c r="K2" s="982" t="s">
        <v>95</v>
      </c>
      <c r="L2" s="982"/>
      <c r="M2" s="982"/>
      <c r="N2" s="978" t="s">
        <v>271</v>
      </c>
      <c r="O2" s="979"/>
      <c r="P2" s="980"/>
      <c r="Q2" s="978" t="s">
        <v>272</v>
      </c>
      <c r="R2" s="979"/>
      <c r="S2" s="980"/>
      <c r="T2" s="978" t="s">
        <v>273</v>
      </c>
      <c r="U2" s="979"/>
      <c r="V2" s="980"/>
      <c r="W2" s="978" t="s">
        <v>274</v>
      </c>
      <c r="X2" s="979"/>
      <c r="Y2" s="980"/>
      <c r="Z2" s="978" t="s">
        <v>275</v>
      </c>
      <c r="AA2" s="979"/>
      <c r="AB2" s="980"/>
      <c r="AC2" s="978" t="s">
        <v>276</v>
      </c>
      <c r="AD2" s="979"/>
      <c r="AE2" s="980"/>
    </row>
    <row r="3" spans="1:31" s="37" customFormat="1" ht="18.75" x14ac:dyDescent="0.3">
      <c r="A3" s="981"/>
      <c r="B3" s="125" t="s">
        <v>35</v>
      </c>
      <c r="C3" s="125" t="s">
        <v>36</v>
      </c>
      <c r="D3" s="125" t="s">
        <v>22</v>
      </c>
      <c r="E3" s="125" t="s">
        <v>35</v>
      </c>
      <c r="F3" s="125" t="s">
        <v>36</v>
      </c>
      <c r="G3" s="125" t="s">
        <v>22</v>
      </c>
      <c r="H3" s="125" t="s">
        <v>35</v>
      </c>
      <c r="I3" s="125" t="s">
        <v>36</v>
      </c>
      <c r="J3" s="125" t="s">
        <v>22</v>
      </c>
      <c r="K3" s="125" t="s">
        <v>35</v>
      </c>
      <c r="L3" s="125" t="s">
        <v>36</v>
      </c>
      <c r="M3" s="125" t="s">
        <v>22</v>
      </c>
      <c r="N3" s="125" t="s">
        <v>35</v>
      </c>
      <c r="O3" s="125" t="s">
        <v>36</v>
      </c>
      <c r="P3" s="125" t="s">
        <v>22</v>
      </c>
      <c r="Q3" s="125" t="s">
        <v>35</v>
      </c>
      <c r="R3" s="125" t="s">
        <v>36</v>
      </c>
      <c r="S3" s="125" t="s">
        <v>22</v>
      </c>
      <c r="T3" s="125" t="s">
        <v>35</v>
      </c>
      <c r="U3" s="125" t="s">
        <v>36</v>
      </c>
      <c r="V3" s="125" t="s">
        <v>22</v>
      </c>
      <c r="W3" s="125" t="s">
        <v>35</v>
      </c>
      <c r="X3" s="125" t="s">
        <v>36</v>
      </c>
      <c r="Y3" s="125" t="s">
        <v>22</v>
      </c>
      <c r="Z3" s="125" t="s">
        <v>35</v>
      </c>
      <c r="AA3" s="125" t="s">
        <v>36</v>
      </c>
      <c r="AB3" s="125" t="s">
        <v>22</v>
      </c>
      <c r="AC3" s="125" t="s">
        <v>35</v>
      </c>
      <c r="AD3" s="125" t="s">
        <v>36</v>
      </c>
      <c r="AE3" s="125" t="s">
        <v>22</v>
      </c>
    </row>
    <row r="4" spans="1:31" x14ac:dyDescent="0.3">
      <c r="A4" s="219" t="s">
        <v>162</v>
      </c>
      <c r="B4" s="220">
        <v>2</v>
      </c>
      <c r="C4" s="220">
        <v>1</v>
      </c>
      <c r="D4" s="221">
        <v>3</v>
      </c>
      <c r="E4" s="220">
        <v>2</v>
      </c>
      <c r="F4" s="220">
        <v>0</v>
      </c>
      <c r="G4" s="221">
        <v>2</v>
      </c>
      <c r="H4" s="220">
        <v>1</v>
      </c>
      <c r="I4" s="220">
        <v>0</v>
      </c>
      <c r="J4" s="221">
        <v>1</v>
      </c>
      <c r="K4" s="220">
        <v>5</v>
      </c>
      <c r="L4" s="220">
        <v>2</v>
      </c>
      <c r="M4" s="221">
        <v>7</v>
      </c>
      <c r="N4" s="221">
        <v>1</v>
      </c>
      <c r="O4" s="221">
        <v>2</v>
      </c>
      <c r="P4" s="221">
        <v>3</v>
      </c>
      <c r="Q4" s="221">
        <v>1</v>
      </c>
      <c r="R4" s="221">
        <v>1</v>
      </c>
      <c r="S4" s="221">
        <v>2</v>
      </c>
      <c r="T4" s="221">
        <v>11</v>
      </c>
      <c r="U4" s="221">
        <v>12</v>
      </c>
      <c r="V4" s="221">
        <v>23</v>
      </c>
      <c r="W4" s="221">
        <v>15</v>
      </c>
      <c r="X4" s="221">
        <v>13</v>
      </c>
      <c r="Y4" s="221">
        <v>28</v>
      </c>
      <c r="Z4" s="221">
        <v>10</v>
      </c>
      <c r="AA4" s="221">
        <v>11</v>
      </c>
      <c r="AB4" s="221">
        <v>21</v>
      </c>
      <c r="AC4" s="221">
        <v>18</v>
      </c>
      <c r="AD4" s="221">
        <v>15</v>
      </c>
      <c r="AE4" s="221">
        <v>33</v>
      </c>
    </row>
    <row r="5" spans="1:31" x14ac:dyDescent="0.3">
      <c r="A5" s="222" t="s">
        <v>163</v>
      </c>
      <c r="B5" s="223">
        <v>2</v>
      </c>
      <c r="C5" s="223">
        <v>0</v>
      </c>
      <c r="D5" s="224">
        <v>2</v>
      </c>
      <c r="E5" s="223">
        <v>2</v>
      </c>
      <c r="F5" s="223">
        <v>0</v>
      </c>
      <c r="G5" s="224">
        <v>2</v>
      </c>
      <c r="H5" s="223">
        <v>0</v>
      </c>
      <c r="I5" s="223">
        <v>0</v>
      </c>
      <c r="J5" s="224">
        <v>0</v>
      </c>
      <c r="K5" s="223">
        <v>4</v>
      </c>
      <c r="L5" s="223">
        <v>3</v>
      </c>
      <c r="M5" s="224">
        <v>7</v>
      </c>
      <c r="N5" s="224">
        <v>0</v>
      </c>
      <c r="O5" s="224">
        <v>4</v>
      </c>
      <c r="P5" s="224">
        <v>4</v>
      </c>
      <c r="Q5" s="224">
        <v>0</v>
      </c>
      <c r="R5" s="224">
        <v>2</v>
      </c>
      <c r="S5" s="224">
        <v>2</v>
      </c>
      <c r="T5" s="224">
        <v>17</v>
      </c>
      <c r="U5" s="224">
        <v>18</v>
      </c>
      <c r="V5" s="224">
        <v>35</v>
      </c>
      <c r="W5" s="224">
        <v>21</v>
      </c>
      <c r="X5" s="224">
        <v>17</v>
      </c>
      <c r="Y5" s="224">
        <v>38</v>
      </c>
      <c r="Z5" s="224">
        <v>15</v>
      </c>
      <c r="AA5" s="224">
        <v>16</v>
      </c>
      <c r="AB5" s="224">
        <v>31</v>
      </c>
      <c r="AC5" s="224">
        <v>23</v>
      </c>
      <c r="AD5" s="224">
        <v>21</v>
      </c>
      <c r="AE5" s="224">
        <v>44</v>
      </c>
    </row>
    <row r="6" spans="1:31" x14ac:dyDescent="0.3">
      <c r="A6" s="222" t="s">
        <v>164</v>
      </c>
      <c r="B6" s="223">
        <v>5</v>
      </c>
      <c r="C6" s="223">
        <v>1</v>
      </c>
      <c r="D6" s="224">
        <v>6</v>
      </c>
      <c r="E6" s="223">
        <v>2</v>
      </c>
      <c r="F6" s="223">
        <v>3</v>
      </c>
      <c r="G6" s="224">
        <v>5</v>
      </c>
      <c r="H6" s="223">
        <v>1</v>
      </c>
      <c r="I6" s="223">
        <v>0</v>
      </c>
      <c r="J6" s="224">
        <v>1</v>
      </c>
      <c r="K6" s="223">
        <v>7</v>
      </c>
      <c r="L6" s="223">
        <v>5</v>
      </c>
      <c r="M6" s="224">
        <v>12</v>
      </c>
      <c r="N6" s="224">
        <v>2</v>
      </c>
      <c r="O6" s="224">
        <v>1</v>
      </c>
      <c r="P6" s="224">
        <v>3</v>
      </c>
      <c r="Q6" s="224">
        <v>2</v>
      </c>
      <c r="R6" s="224">
        <v>1</v>
      </c>
      <c r="S6" s="224">
        <v>3</v>
      </c>
      <c r="T6" s="224">
        <v>11</v>
      </c>
      <c r="U6" s="224">
        <v>19</v>
      </c>
      <c r="V6" s="224">
        <v>30</v>
      </c>
      <c r="W6" s="224">
        <v>19</v>
      </c>
      <c r="X6" s="224">
        <v>21</v>
      </c>
      <c r="Y6" s="224">
        <v>40</v>
      </c>
      <c r="Z6" s="224">
        <v>10</v>
      </c>
      <c r="AA6" s="224">
        <v>17</v>
      </c>
      <c r="AB6" s="224">
        <v>27</v>
      </c>
      <c r="AC6" s="224">
        <v>23</v>
      </c>
      <c r="AD6" s="224">
        <v>25</v>
      </c>
      <c r="AE6" s="224">
        <v>48</v>
      </c>
    </row>
    <row r="7" spans="1:31" x14ac:dyDescent="0.3">
      <c r="A7" s="222" t="s">
        <v>165</v>
      </c>
      <c r="B7" s="226">
        <v>1</v>
      </c>
      <c r="C7" s="226">
        <v>1</v>
      </c>
      <c r="D7" s="227">
        <v>2</v>
      </c>
      <c r="E7" s="226">
        <v>1</v>
      </c>
      <c r="F7" s="226">
        <v>3</v>
      </c>
      <c r="G7" s="227">
        <v>4</v>
      </c>
      <c r="H7" s="226">
        <v>0</v>
      </c>
      <c r="I7" s="226">
        <v>1</v>
      </c>
      <c r="J7" s="227">
        <v>1</v>
      </c>
      <c r="K7" s="226">
        <v>10</v>
      </c>
      <c r="L7" s="226">
        <v>7</v>
      </c>
      <c r="M7" s="227">
        <v>17</v>
      </c>
      <c r="N7" s="227">
        <v>4</v>
      </c>
      <c r="O7" s="227">
        <v>3</v>
      </c>
      <c r="P7" s="227">
        <v>7</v>
      </c>
      <c r="Q7" s="227">
        <v>4</v>
      </c>
      <c r="R7" s="227">
        <v>3</v>
      </c>
      <c r="S7" s="227">
        <v>7</v>
      </c>
      <c r="T7" s="227">
        <v>10</v>
      </c>
      <c r="U7" s="227">
        <v>17</v>
      </c>
      <c r="V7" s="227">
        <v>27</v>
      </c>
      <c r="W7" s="227">
        <v>16</v>
      </c>
      <c r="X7" s="227">
        <v>19</v>
      </c>
      <c r="Y7" s="227">
        <v>35</v>
      </c>
      <c r="Z7" s="227">
        <v>9</v>
      </c>
      <c r="AA7" s="227">
        <v>15</v>
      </c>
      <c r="AB7" s="227">
        <v>24</v>
      </c>
      <c r="AC7" s="227">
        <v>21</v>
      </c>
      <c r="AD7" s="227">
        <v>25</v>
      </c>
      <c r="AE7" s="227">
        <v>46</v>
      </c>
    </row>
    <row r="8" spans="1:31" x14ac:dyDescent="0.3">
      <c r="A8" s="222" t="s">
        <v>166</v>
      </c>
      <c r="B8" s="228">
        <v>1</v>
      </c>
      <c r="C8" s="228">
        <v>1</v>
      </c>
      <c r="D8" s="228">
        <v>2</v>
      </c>
      <c r="E8" s="228">
        <v>6</v>
      </c>
      <c r="F8" s="228">
        <v>1</v>
      </c>
      <c r="G8" s="228">
        <v>7</v>
      </c>
      <c r="H8" s="228">
        <v>1</v>
      </c>
      <c r="I8" s="228">
        <v>0</v>
      </c>
      <c r="J8" s="228">
        <v>1</v>
      </c>
      <c r="K8" s="228">
        <v>6</v>
      </c>
      <c r="L8" s="228">
        <v>7</v>
      </c>
      <c r="M8" s="228">
        <v>13</v>
      </c>
      <c r="N8" s="228">
        <v>3</v>
      </c>
      <c r="O8" s="228">
        <v>2</v>
      </c>
      <c r="P8" s="228">
        <v>5</v>
      </c>
      <c r="Q8" s="228">
        <v>2</v>
      </c>
      <c r="R8" s="228">
        <v>2</v>
      </c>
      <c r="S8" s="228">
        <v>4</v>
      </c>
      <c r="T8" s="228">
        <v>30</v>
      </c>
      <c r="U8" s="228">
        <v>20</v>
      </c>
      <c r="V8" s="228">
        <v>50</v>
      </c>
      <c r="W8" s="228">
        <v>28</v>
      </c>
      <c r="X8" s="228">
        <v>25</v>
      </c>
      <c r="Y8" s="228">
        <v>53</v>
      </c>
      <c r="Z8" s="228">
        <v>24</v>
      </c>
      <c r="AA8" s="228">
        <v>19</v>
      </c>
      <c r="AB8" s="228">
        <v>43</v>
      </c>
      <c r="AC8" s="229">
        <v>37</v>
      </c>
      <c r="AD8" s="229">
        <v>28</v>
      </c>
      <c r="AE8" s="229">
        <v>65</v>
      </c>
    </row>
    <row r="9" spans="1:31" x14ac:dyDescent="0.3">
      <c r="A9" s="222" t="s">
        <v>167</v>
      </c>
      <c r="B9" s="230">
        <v>3</v>
      </c>
      <c r="C9" s="230">
        <v>3</v>
      </c>
      <c r="D9" s="231">
        <v>6</v>
      </c>
      <c r="E9" s="230">
        <v>2</v>
      </c>
      <c r="F9" s="230">
        <v>2</v>
      </c>
      <c r="G9" s="231">
        <v>4</v>
      </c>
      <c r="H9" s="230">
        <v>2</v>
      </c>
      <c r="I9" s="230">
        <v>1</v>
      </c>
      <c r="J9" s="231">
        <v>3</v>
      </c>
      <c r="K9" s="230">
        <v>6</v>
      </c>
      <c r="L9" s="230">
        <v>13</v>
      </c>
      <c r="M9" s="231">
        <v>19</v>
      </c>
      <c r="N9" s="231">
        <v>0</v>
      </c>
      <c r="O9" s="231">
        <v>4</v>
      </c>
      <c r="P9" s="231">
        <v>4</v>
      </c>
      <c r="Q9" s="231">
        <v>0</v>
      </c>
      <c r="R9" s="231">
        <v>3</v>
      </c>
      <c r="S9" s="231">
        <v>3</v>
      </c>
      <c r="T9" s="231">
        <v>10</v>
      </c>
      <c r="U9" s="231">
        <v>17</v>
      </c>
      <c r="V9" s="231">
        <v>27</v>
      </c>
      <c r="W9" s="231">
        <v>17</v>
      </c>
      <c r="X9" s="231">
        <v>27</v>
      </c>
      <c r="Y9" s="231">
        <v>44</v>
      </c>
      <c r="Z9" s="231">
        <v>10</v>
      </c>
      <c r="AA9" s="231">
        <v>15</v>
      </c>
      <c r="AB9" s="231">
        <v>25</v>
      </c>
      <c r="AC9" s="232">
        <v>19</v>
      </c>
      <c r="AD9" s="232">
        <v>33</v>
      </c>
      <c r="AE9" s="233">
        <v>52</v>
      </c>
    </row>
    <row r="10" spans="1:31" x14ac:dyDescent="0.3">
      <c r="A10" s="234" t="s">
        <v>331</v>
      </c>
      <c r="B10" s="235">
        <v>14</v>
      </c>
      <c r="C10" s="235">
        <v>7</v>
      </c>
      <c r="D10" s="235">
        <v>21</v>
      </c>
      <c r="E10" s="235">
        <v>15</v>
      </c>
      <c r="F10" s="235">
        <v>9</v>
      </c>
      <c r="G10" s="235">
        <v>24</v>
      </c>
      <c r="H10" s="235">
        <v>5</v>
      </c>
      <c r="I10" s="235">
        <v>2</v>
      </c>
      <c r="J10" s="235">
        <v>7</v>
      </c>
      <c r="K10" s="235">
        <v>38</v>
      </c>
      <c r="L10" s="235">
        <v>37</v>
      </c>
      <c r="M10" s="235">
        <v>75</v>
      </c>
      <c r="N10" s="235">
        <v>10</v>
      </c>
      <c r="O10" s="235">
        <v>16</v>
      </c>
      <c r="P10" s="235">
        <v>26</v>
      </c>
      <c r="Q10" s="235">
        <v>9</v>
      </c>
      <c r="R10" s="235">
        <v>12</v>
      </c>
      <c r="S10" s="235">
        <v>21</v>
      </c>
      <c r="T10" s="235">
        <v>89</v>
      </c>
      <c r="U10" s="235">
        <v>103</v>
      </c>
      <c r="V10" s="235">
        <v>192</v>
      </c>
      <c r="W10" s="235">
        <v>116</v>
      </c>
      <c r="X10" s="235">
        <v>122</v>
      </c>
      <c r="Y10" s="235">
        <v>238</v>
      </c>
      <c r="Z10" s="235">
        <v>78</v>
      </c>
      <c r="AA10" s="235">
        <v>93</v>
      </c>
      <c r="AB10" s="235">
        <v>171</v>
      </c>
      <c r="AC10" s="235">
        <v>141</v>
      </c>
      <c r="AD10" s="235">
        <v>147</v>
      </c>
      <c r="AE10" s="235">
        <v>288</v>
      </c>
    </row>
    <row r="11" spans="1:31" x14ac:dyDescent="0.3">
      <c r="A11" s="236" t="s">
        <v>168</v>
      </c>
      <c r="B11" s="230">
        <v>563</v>
      </c>
      <c r="C11" s="230">
        <v>625</v>
      </c>
      <c r="D11" s="231">
        <v>1188</v>
      </c>
      <c r="E11" s="230">
        <v>603</v>
      </c>
      <c r="F11" s="230">
        <v>645</v>
      </c>
      <c r="G11" s="231">
        <v>1248</v>
      </c>
      <c r="H11" s="230">
        <v>317</v>
      </c>
      <c r="I11" s="230">
        <v>323</v>
      </c>
      <c r="J11" s="231">
        <v>640</v>
      </c>
      <c r="K11" s="230">
        <v>1794</v>
      </c>
      <c r="L11" s="230">
        <v>1632</v>
      </c>
      <c r="M11" s="231">
        <v>3426</v>
      </c>
      <c r="N11" s="231">
        <v>1003</v>
      </c>
      <c r="O11" s="231">
        <v>1340</v>
      </c>
      <c r="P11" s="231">
        <v>2343</v>
      </c>
      <c r="Q11" s="231">
        <v>612</v>
      </c>
      <c r="R11" s="231">
        <v>627</v>
      </c>
      <c r="S11" s="231">
        <v>1239</v>
      </c>
      <c r="T11" s="231">
        <v>4908</v>
      </c>
      <c r="U11" s="231">
        <v>5644</v>
      </c>
      <c r="V11" s="231">
        <v>10552</v>
      </c>
      <c r="W11" s="231">
        <v>5659</v>
      </c>
      <c r="X11" s="231">
        <v>5916</v>
      </c>
      <c r="Y11" s="231">
        <v>11575</v>
      </c>
      <c r="Z11" s="231">
        <v>4245</v>
      </c>
      <c r="AA11" s="231">
        <v>4635</v>
      </c>
      <c r="AB11" s="231">
        <v>8880</v>
      </c>
      <c r="AC11" s="231">
        <v>7265</v>
      </c>
      <c r="AD11" s="231">
        <v>7901</v>
      </c>
      <c r="AE11" s="237">
        <v>15166</v>
      </c>
    </row>
    <row r="12" spans="1:31" x14ac:dyDescent="0.3">
      <c r="A12" s="222" t="s">
        <v>169</v>
      </c>
      <c r="B12" s="223">
        <v>6928</v>
      </c>
      <c r="C12" s="223">
        <v>7471</v>
      </c>
      <c r="D12" s="224">
        <v>14399</v>
      </c>
      <c r="E12" s="223">
        <v>360</v>
      </c>
      <c r="F12" s="223">
        <v>297</v>
      </c>
      <c r="G12" s="224">
        <v>657</v>
      </c>
      <c r="H12" s="223">
        <v>436</v>
      </c>
      <c r="I12" s="223">
        <v>374</v>
      </c>
      <c r="J12" s="224">
        <v>810</v>
      </c>
      <c r="K12" s="223">
        <v>169</v>
      </c>
      <c r="L12" s="223">
        <v>94</v>
      </c>
      <c r="M12" s="224">
        <v>263</v>
      </c>
      <c r="N12" s="224">
        <v>1587</v>
      </c>
      <c r="O12" s="224">
        <v>1621</v>
      </c>
      <c r="P12" s="224">
        <v>3208</v>
      </c>
      <c r="Q12" s="224">
        <v>1024</v>
      </c>
      <c r="R12" s="224">
        <v>1599</v>
      </c>
      <c r="S12" s="224">
        <v>2623</v>
      </c>
      <c r="T12" s="224">
        <v>527</v>
      </c>
      <c r="U12" s="224">
        <v>614</v>
      </c>
      <c r="V12" s="224">
        <v>1141</v>
      </c>
      <c r="W12" s="224">
        <v>4981</v>
      </c>
      <c r="X12" s="224">
        <v>5553</v>
      </c>
      <c r="Y12" s="224">
        <v>10534</v>
      </c>
      <c r="Z12" s="224">
        <v>5468</v>
      </c>
      <c r="AA12" s="224">
        <v>5498</v>
      </c>
      <c r="AB12" s="224">
        <v>10966</v>
      </c>
      <c r="AC12" s="224">
        <v>6928</v>
      </c>
      <c r="AD12" s="224">
        <v>7471</v>
      </c>
      <c r="AE12" s="224">
        <v>14399</v>
      </c>
    </row>
    <row r="13" spans="1:31" x14ac:dyDescent="0.3">
      <c r="A13" s="225" t="s">
        <v>170</v>
      </c>
      <c r="B13" s="226">
        <v>339</v>
      </c>
      <c r="C13" s="226">
        <v>299</v>
      </c>
      <c r="D13" s="227">
        <v>638</v>
      </c>
      <c r="E13" s="226">
        <v>521</v>
      </c>
      <c r="F13" s="226">
        <v>318</v>
      </c>
      <c r="G13" s="227">
        <v>839</v>
      </c>
      <c r="H13" s="226">
        <v>146</v>
      </c>
      <c r="I13" s="226">
        <v>63</v>
      </c>
      <c r="J13" s="227">
        <v>209</v>
      </c>
      <c r="K13" s="226">
        <v>1518</v>
      </c>
      <c r="L13" s="226">
        <v>1438</v>
      </c>
      <c r="M13" s="227">
        <v>2956</v>
      </c>
      <c r="N13" s="227">
        <v>1075</v>
      </c>
      <c r="O13" s="227">
        <v>1532</v>
      </c>
      <c r="P13" s="227">
        <v>2608</v>
      </c>
      <c r="Q13" s="227">
        <v>559</v>
      </c>
      <c r="R13" s="227">
        <v>528</v>
      </c>
      <c r="S13" s="227">
        <v>1087</v>
      </c>
      <c r="T13" s="227">
        <v>5037</v>
      </c>
      <c r="U13" s="227">
        <v>5842</v>
      </c>
      <c r="V13" s="227">
        <v>10879</v>
      </c>
      <c r="W13" s="227">
        <v>5297</v>
      </c>
      <c r="X13" s="227">
        <v>5729</v>
      </c>
      <c r="Y13" s="227">
        <v>11026</v>
      </c>
      <c r="Z13" s="227">
        <v>4205</v>
      </c>
      <c r="AA13" s="227">
        <v>4637</v>
      </c>
      <c r="AB13" s="227">
        <v>8842</v>
      </c>
      <c r="AC13" s="227">
        <v>6894</v>
      </c>
      <c r="AD13" s="227">
        <v>7579</v>
      </c>
      <c r="AE13" s="238">
        <v>14473</v>
      </c>
    </row>
    <row r="14" spans="1:31" x14ac:dyDescent="0.3">
      <c r="A14" s="234" t="s">
        <v>330</v>
      </c>
      <c r="B14" s="235">
        <v>1262</v>
      </c>
      <c r="C14" s="235">
        <v>1221</v>
      </c>
      <c r="D14" s="235">
        <v>2483</v>
      </c>
      <c r="E14" s="235">
        <v>1560</v>
      </c>
      <c r="F14" s="235">
        <v>1337</v>
      </c>
      <c r="G14" s="235">
        <v>2897</v>
      </c>
      <c r="H14" s="235">
        <v>632</v>
      </c>
      <c r="I14" s="235">
        <v>480</v>
      </c>
      <c r="J14" s="235">
        <v>1112</v>
      </c>
      <c r="K14" s="235">
        <v>4899</v>
      </c>
      <c r="L14" s="235">
        <v>4691</v>
      </c>
      <c r="M14" s="235">
        <v>9590</v>
      </c>
      <c r="N14" s="235">
        <v>3103</v>
      </c>
      <c r="O14" s="235">
        <v>4471</v>
      </c>
      <c r="P14" s="235">
        <v>7574</v>
      </c>
      <c r="Q14" s="235">
        <v>1698</v>
      </c>
      <c r="R14" s="235">
        <v>1769</v>
      </c>
      <c r="S14" s="235">
        <v>3467</v>
      </c>
      <c r="T14" s="235">
        <v>14926</v>
      </c>
      <c r="U14" s="235">
        <v>17039</v>
      </c>
      <c r="V14" s="235">
        <v>31965</v>
      </c>
      <c r="W14" s="235">
        <v>16424</v>
      </c>
      <c r="X14" s="235">
        <v>17143</v>
      </c>
      <c r="Y14" s="235">
        <v>33567</v>
      </c>
      <c r="Z14" s="235">
        <v>12718</v>
      </c>
      <c r="AA14" s="235">
        <v>13648</v>
      </c>
      <c r="AB14" s="235">
        <v>26366</v>
      </c>
      <c r="AC14" s="235">
        <v>21087</v>
      </c>
      <c r="AD14" s="235">
        <v>22951</v>
      </c>
      <c r="AE14" s="235">
        <v>44038</v>
      </c>
    </row>
    <row r="15" spans="1:31" x14ac:dyDescent="0.3">
      <c r="A15" s="236" t="s">
        <v>171</v>
      </c>
      <c r="B15" s="230">
        <v>242</v>
      </c>
      <c r="C15" s="230">
        <v>317</v>
      </c>
      <c r="D15" s="231">
        <v>559</v>
      </c>
      <c r="E15" s="230">
        <v>299</v>
      </c>
      <c r="F15" s="230">
        <v>173</v>
      </c>
      <c r="G15" s="231">
        <v>472</v>
      </c>
      <c r="H15" s="230">
        <v>78</v>
      </c>
      <c r="I15" s="230">
        <v>51</v>
      </c>
      <c r="J15" s="231">
        <v>129</v>
      </c>
      <c r="K15" s="230">
        <v>972</v>
      </c>
      <c r="L15" s="230">
        <v>1278</v>
      </c>
      <c r="M15" s="231">
        <v>2250</v>
      </c>
      <c r="N15" s="231">
        <v>616</v>
      </c>
      <c r="O15" s="231">
        <v>1480</v>
      </c>
      <c r="P15" s="231">
        <v>2086</v>
      </c>
      <c r="Q15" s="231">
        <v>335</v>
      </c>
      <c r="R15" s="231">
        <v>521</v>
      </c>
      <c r="S15" s="231">
        <v>856</v>
      </c>
      <c r="T15" s="231">
        <v>2837</v>
      </c>
      <c r="U15" s="231">
        <v>5080</v>
      </c>
      <c r="V15" s="231">
        <v>7917</v>
      </c>
      <c r="W15" s="231">
        <v>3136</v>
      </c>
      <c r="X15" s="231">
        <v>5022</v>
      </c>
      <c r="Y15" s="231">
        <v>8158</v>
      </c>
      <c r="Z15" s="239">
        <v>2363</v>
      </c>
      <c r="AA15" s="239">
        <v>4026</v>
      </c>
      <c r="AB15" s="239">
        <v>6389</v>
      </c>
      <c r="AC15" s="239">
        <v>4051</v>
      </c>
      <c r="AD15" s="239">
        <v>6675</v>
      </c>
      <c r="AE15" s="239">
        <v>10726</v>
      </c>
    </row>
    <row r="16" spans="1:31" x14ac:dyDescent="0.3">
      <c r="A16" s="222" t="s">
        <v>172</v>
      </c>
      <c r="B16" s="223">
        <v>559</v>
      </c>
      <c r="C16" s="223">
        <v>298</v>
      </c>
      <c r="D16" s="224">
        <v>363</v>
      </c>
      <c r="E16" s="223">
        <v>472</v>
      </c>
      <c r="F16" s="223">
        <v>456</v>
      </c>
      <c r="G16" s="224">
        <v>124</v>
      </c>
      <c r="H16" s="223">
        <v>129</v>
      </c>
      <c r="I16" s="223">
        <v>114</v>
      </c>
      <c r="J16" s="224">
        <v>36</v>
      </c>
      <c r="K16" s="223">
        <v>150</v>
      </c>
      <c r="L16" s="223">
        <v>871</v>
      </c>
      <c r="M16" s="224">
        <v>1243</v>
      </c>
      <c r="N16" s="224">
        <v>2114</v>
      </c>
      <c r="O16" s="224">
        <v>548</v>
      </c>
      <c r="P16" s="224">
        <v>1647</v>
      </c>
      <c r="Q16" s="224">
        <v>2195</v>
      </c>
      <c r="R16" s="224">
        <v>285</v>
      </c>
      <c r="S16" s="224">
        <v>523</v>
      </c>
      <c r="T16" s="224">
        <v>808</v>
      </c>
      <c r="U16" s="224">
        <v>2763</v>
      </c>
      <c r="V16" s="224">
        <v>4987</v>
      </c>
      <c r="W16" s="224">
        <v>7750</v>
      </c>
      <c r="X16" s="224">
        <v>2928</v>
      </c>
      <c r="Y16" s="224">
        <v>4822</v>
      </c>
      <c r="Z16" s="240">
        <v>6389</v>
      </c>
      <c r="AA16" s="240">
        <v>3801</v>
      </c>
      <c r="AB16" s="240">
        <v>5978</v>
      </c>
      <c r="AC16" s="240">
        <v>3932</v>
      </c>
      <c r="AD16" s="240">
        <v>6593</v>
      </c>
      <c r="AE16" s="240">
        <v>10525</v>
      </c>
    </row>
    <row r="17" spans="1:31" x14ac:dyDescent="0.3">
      <c r="A17" s="222" t="s">
        <v>173</v>
      </c>
      <c r="B17" s="226">
        <v>347</v>
      </c>
      <c r="C17" s="226">
        <v>411</v>
      </c>
      <c r="D17" s="227">
        <v>758</v>
      </c>
      <c r="E17" s="226">
        <v>700</v>
      </c>
      <c r="F17" s="226">
        <v>162</v>
      </c>
      <c r="G17" s="227">
        <v>862</v>
      </c>
      <c r="H17" s="226">
        <v>137</v>
      </c>
      <c r="I17" s="226">
        <v>41</v>
      </c>
      <c r="J17" s="227">
        <v>178</v>
      </c>
      <c r="K17" s="226">
        <v>977</v>
      </c>
      <c r="L17" s="226">
        <v>1435</v>
      </c>
      <c r="M17" s="227">
        <v>2412</v>
      </c>
      <c r="N17" s="227">
        <v>588</v>
      </c>
      <c r="O17" s="227">
        <v>1740</v>
      </c>
      <c r="P17" s="227">
        <v>2328</v>
      </c>
      <c r="Q17" s="227">
        <v>306</v>
      </c>
      <c r="R17" s="227">
        <v>586</v>
      </c>
      <c r="S17" s="227">
        <v>892</v>
      </c>
      <c r="T17" s="227">
        <v>2827</v>
      </c>
      <c r="U17" s="227">
        <v>5174</v>
      </c>
      <c r="V17" s="227">
        <v>8001</v>
      </c>
      <c r="W17" s="227">
        <v>2863</v>
      </c>
      <c r="X17" s="227">
        <v>5118</v>
      </c>
      <c r="Y17" s="227">
        <v>7981</v>
      </c>
      <c r="Z17" s="240">
        <v>2021</v>
      </c>
      <c r="AA17" s="240">
        <v>3973</v>
      </c>
      <c r="AB17" s="240">
        <v>5994</v>
      </c>
      <c r="AC17" s="240">
        <v>4151</v>
      </c>
      <c r="AD17" s="240">
        <v>7020</v>
      </c>
      <c r="AE17" s="240">
        <v>11171</v>
      </c>
    </row>
    <row r="18" spans="1:31" x14ac:dyDescent="0.3">
      <c r="A18" s="236" t="s">
        <v>174</v>
      </c>
      <c r="B18" s="230">
        <v>0</v>
      </c>
      <c r="C18" s="230">
        <v>1</v>
      </c>
      <c r="D18" s="231">
        <v>1</v>
      </c>
      <c r="E18" s="230">
        <v>0</v>
      </c>
      <c r="F18" s="230">
        <v>0</v>
      </c>
      <c r="G18" s="231">
        <v>0</v>
      </c>
      <c r="H18" s="230">
        <v>0</v>
      </c>
      <c r="I18" s="230">
        <v>0</v>
      </c>
      <c r="J18" s="231">
        <v>0</v>
      </c>
      <c r="K18" s="230">
        <v>0</v>
      </c>
      <c r="L18" s="230">
        <v>4</v>
      </c>
      <c r="M18" s="231">
        <v>4</v>
      </c>
      <c r="N18" s="231">
        <v>0</v>
      </c>
      <c r="O18" s="231">
        <v>3</v>
      </c>
      <c r="P18" s="231">
        <v>3</v>
      </c>
      <c r="Q18" s="231">
        <v>0</v>
      </c>
      <c r="R18" s="231">
        <v>0</v>
      </c>
      <c r="S18" s="231">
        <v>0</v>
      </c>
      <c r="T18" s="231">
        <v>0</v>
      </c>
      <c r="U18" s="231">
        <v>26</v>
      </c>
      <c r="V18" s="231">
        <v>26</v>
      </c>
      <c r="W18" s="231">
        <v>0</v>
      </c>
      <c r="X18" s="231">
        <v>28</v>
      </c>
      <c r="Y18" s="231">
        <v>28</v>
      </c>
      <c r="Z18" s="240">
        <v>0</v>
      </c>
      <c r="AA18" s="240">
        <v>23</v>
      </c>
      <c r="AB18" s="240">
        <v>23</v>
      </c>
      <c r="AC18" s="240">
        <v>0</v>
      </c>
      <c r="AD18" s="240">
        <v>31</v>
      </c>
      <c r="AE18" s="240">
        <v>31</v>
      </c>
    </row>
    <row r="19" spans="1:31" x14ac:dyDescent="0.3">
      <c r="A19" s="236" t="s">
        <v>175</v>
      </c>
      <c r="B19" s="223">
        <v>0</v>
      </c>
      <c r="C19" s="223">
        <v>3</v>
      </c>
      <c r="D19" s="224">
        <v>3</v>
      </c>
      <c r="E19" s="223">
        <v>0</v>
      </c>
      <c r="F19" s="223">
        <v>2</v>
      </c>
      <c r="G19" s="224">
        <v>2</v>
      </c>
      <c r="H19" s="223">
        <v>0</v>
      </c>
      <c r="I19" s="223">
        <v>2</v>
      </c>
      <c r="J19" s="224">
        <v>2</v>
      </c>
      <c r="K19" s="223">
        <v>1</v>
      </c>
      <c r="L19" s="223">
        <v>6</v>
      </c>
      <c r="M19" s="224">
        <v>7</v>
      </c>
      <c r="N19" s="224">
        <v>0</v>
      </c>
      <c r="O19" s="224">
        <v>10</v>
      </c>
      <c r="P19" s="224">
        <v>10</v>
      </c>
      <c r="Q19" s="224">
        <v>0</v>
      </c>
      <c r="R19" s="224">
        <v>3</v>
      </c>
      <c r="S19" s="224">
        <v>3</v>
      </c>
      <c r="T19" s="224">
        <v>0</v>
      </c>
      <c r="U19" s="224">
        <v>19</v>
      </c>
      <c r="V19" s="224">
        <v>19</v>
      </c>
      <c r="W19" s="224">
        <v>1</v>
      </c>
      <c r="X19" s="224">
        <v>16</v>
      </c>
      <c r="Y19" s="224">
        <v>17</v>
      </c>
      <c r="Z19" s="240">
        <v>0</v>
      </c>
      <c r="AA19" s="240">
        <v>12</v>
      </c>
      <c r="AB19" s="240">
        <v>12</v>
      </c>
      <c r="AC19" s="240">
        <v>1</v>
      </c>
      <c r="AD19" s="240">
        <v>28</v>
      </c>
      <c r="AE19" s="240">
        <v>29</v>
      </c>
    </row>
    <row r="20" spans="1:31" x14ac:dyDescent="0.3">
      <c r="A20" s="236" t="s">
        <v>176</v>
      </c>
      <c r="B20" s="226">
        <v>1</v>
      </c>
      <c r="C20" s="226">
        <v>13</v>
      </c>
      <c r="D20" s="227">
        <v>14</v>
      </c>
      <c r="E20" s="226">
        <v>0</v>
      </c>
      <c r="F20" s="226">
        <v>1</v>
      </c>
      <c r="G20" s="227">
        <v>1</v>
      </c>
      <c r="H20" s="226">
        <v>0</v>
      </c>
      <c r="I20" s="226">
        <v>0</v>
      </c>
      <c r="J20" s="227">
        <v>0</v>
      </c>
      <c r="K20" s="226">
        <v>0</v>
      </c>
      <c r="L20" s="226">
        <v>1</v>
      </c>
      <c r="M20" s="227">
        <v>1</v>
      </c>
      <c r="N20" s="227">
        <v>0</v>
      </c>
      <c r="O20" s="227">
        <v>6</v>
      </c>
      <c r="P20" s="227">
        <v>6</v>
      </c>
      <c r="Q20" s="227">
        <v>0</v>
      </c>
      <c r="R20" s="227">
        <v>1</v>
      </c>
      <c r="S20" s="227">
        <v>1</v>
      </c>
      <c r="T20" s="227">
        <v>1</v>
      </c>
      <c r="U20" s="227">
        <v>20</v>
      </c>
      <c r="V20" s="227">
        <v>21</v>
      </c>
      <c r="W20" s="227">
        <v>2</v>
      </c>
      <c r="X20" s="227">
        <v>27</v>
      </c>
      <c r="Y20" s="227">
        <v>29</v>
      </c>
      <c r="Z20" s="241">
        <v>1</v>
      </c>
      <c r="AA20" s="241">
        <v>15</v>
      </c>
      <c r="AB20" s="241">
        <v>16</v>
      </c>
      <c r="AC20" s="241">
        <v>2</v>
      </c>
      <c r="AD20" s="241">
        <v>34</v>
      </c>
      <c r="AE20" s="241">
        <v>36</v>
      </c>
    </row>
    <row r="21" spans="1:31" s="245" customFormat="1" ht="72" customHeight="1" x14ac:dyDescent="0.2">
      <c r="A21" s="242" t="s">
        <v>296</v>
      </c>
      <c r="B21" s="243">
        <v>888</v>
      </c>
      <c r="C21" s="243">
        <v>1108</v>
      </c>
      <c r="D21" s="244">
        <v>1996</v>
      </c>
      <c r="E21" s="243">
        <v>1455</v>
      </c>
      <c r="F21" s="243">
        <v>462</v>
      </c>
      <c r="G21" s="244">
        <v>1917</v>
      </c>
      <c r="H21" s="243">
        <v>329</v>
      </c>
      <c r="I21" s="243">
        <v>130</v>
      </c>
      <c r="J21" s="244">
        <v>459</v>
      </c>
      <c r="K21" s="243">
        <v>2821</v>
      </c>
      <c r="L21" s="243">
        <v>3967</v>
      </c>
      <c r="M21" s="244">
        <v>6788</v>
      </c>
      <c r="N21" s="244">
        <v>1752</v>
      </c>
      <c r="O21" s="244">
        <v>4886</v>
      </c>
      <c r="P21" s="244">
        <v>6638</v>
      </c>
      <c r="Q21" s="244">
        <v>926</v>
      </c>
      <c r="R21" s="244">
        <v>1634</v>
      </c>
      <c r="S21" s="244">
        <v>2560</v>
      </c>
      <c r="T21" s="244">
        <v>8428</v>
      </c>
      <c r="U21" s="244">
        <v>15306</v>
      </c>
      <c r="V21" s="244">
        <v>23734</v>
      </c>
      <c r="W21" s="244">
        <v>8930</v>
      </c>
      <c r="X21" s="244">
        <v>15033</v>
      </c>
      <c r="Y21" s="244">
        <v>23963</v>
      </c>
      <c r="Z21" s="244">
        <v>6562</v>
      </c>
      <c r="AA21" s="244">
        <v>11850</v>
      </c>
      <c r="AB21" s="244">
        <v>18412</v>
      </c>
      <c r="AC21" s="244">
        <v>12137</v>
      </c>
      <c r="AD21" s="244">
        <v>20381</v>
      </c>
      <c r="AE21" s="244">
        <v>32518</v>
      </c>
    </row>
    <row r="22" spans="1:31" s="245" customFormat="1" ht="34.5" customHeight="1" thickBot="1" x14ac:dyDescent="0.25">
      <c r="A22" s="249" t="s">
        <v>29</v>
      </c>
      <c r="B22" s="246">
        <v>2164</v>
      </c>
      <c r="C22" s="246">
        <v>2336</v>
      </c>
      <c r="D22" s="246">
        <v>4500</v>
      </c>
      <c r="E22" s="246">
        <v>3030</v>
      </c>
      <c r="F22" s="246">
        <v>1808</v>
      </c>
      <c r="G22" s="246">
        <v>4838</v>
      </c>
      <c r="H22" s="246">
        <v>966</v>
      </c>
      <c r="I22" s="246">
        <v>612</v>
      </c>
      <c r="J22" s="246">
        <v>1578</v>
      </c>
      <c r="K22" s="246">
        <v>7758</v>
      </c>
      <c r="L22" s="246">
        <v>8695</v>
      </c>
      <c r="M22" s="247">
        <v>16453</v>
      </c>
      <c r="N22" s="246">
        <v>4865</v>
      </c>
      <c r="O22" s="246">
        <v>9373</v>
      </c>
      <c r="P22" s="246">
        <v>14238</v>
      </c>
      <c r="Q22" s="246">
        <v>2633</v>
      </c>
      <c r="R22" s="246">
        <v>3415</v>
      </c>
      <c r="S22" s="246">
        <v>6049</v>
      </c>
      <c r="T22" s="246">
        <v>23443</v>
      </c>
      <c r="U22" s="246">
        <v>32448</v>
      </c>
      <c r="V22" s="246">
        <v>55891</v>
      </c>
      <c r="W22" s="246">
        <v>25470</v>
      </c>
      <c r="X22" s="246">
        <v>32298</v>
      </c>
      <c r="Y22" s="246">
        <v>57768</v>
      </c>
      <c r="Z22" s="246">
        <v>19358</v>
      </c>
      <c r="AA22" s="246">
        <v>25591</v>
      </c>
      <c r="AB22" s="246">
        <v>44949</v>
      </c>
      <c r="AC22" s="246">
        <v>33365</v>
      </c>
      <c r="AD22" s="246">
        <v>43479</v>
      </c>
      <c r="AE22" s="246">
        <v>76844</v>
      </c>
    </row>
    <row r="23" spans="1:31" ht="18" thickTop="1" x14ac:dyDescent="0.3"/>
  </sheetData>
  <sheetProtection selectLockedCells="1" selectUnlockedCells="1"/>
  <mergeCells count="11">
    <mergeCell ref="AC2:AE2"/>
    <mergeCell ref="N2:P2"/>
    <mergeCell ref="A2:A3"/>
    <mergeCell ref="B2:D2"/>
    <mergeCell ref="E2:G2"/>
    <mergeCell ref="H2:J2"/>
    <mergeCell ref="K2:M2"/>
    <mergeCell ref="Q2:S2"/>
    <mergeCell ref="T2:V2"/>
    <mergeCell ref="W2:Y2"/>
    <mergeCell ref="Z2:AB2"/>
  </mergeCells>
  <pageMargins left="0.24" right="0" top="0.28000000000000003" bottom="0" header="0" footer="0"/>
  <pageSetup paperSize="9" scale="75" firstPageNumber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11" sqref="P11"/>
    </sheetView>
  </sheetViews>
  <sheetFormatPr defaultRowHeight="18.75" x14ac:dyDescent="0.3"/>
  <cols>
    <col min="1" max="1" width="24.75" style="37" customWidth="1"/>
    <col min="2" max="7" width="10.125" style="37" customWidth="1"/>
    <col min="8" max="8" width="11.125" style="37" hidden="1" customWidth="1"/>
    <col min="9" max="9" width="10.375" style="37" customWidth="1"/>
    <col min="10" max="16384" width="9" style="37"/>
  </cols>
  <sheetData>
    <row r="1" spans="1:9" ht="24" customHeight="1" x14ac:dyDescent="0.35">
      <c r="A1" s="985" t="s">
        <v>332</v>
      </c>
      <c r="B1" s="985"/>
      <c r="C1" s="985"/>
      <c r="D1" s="985"/>
      <c r="E1" s="985"/>
      <c r="F1" s="985"/>
      <c r="G1" s="985"/>
      <c r="H1" s="985"/>
      <c r="I1" s="985"/>
    </row>
    <row r="2" spans="1:9" x14ac:dyDescent="0.3">
      <c r="A2" s="953" t="s">
        <v>34</v>
      </c>
      <c r="B2" s="983" t="s">
        <v>100</v>
      </c>
      <c r="C2" s="983"/>
      <c r="D2" s="983"/>
      <c r="E2" s="983"/>
      <c r="F2" s="983"/>
      <c r="G2" s="983"/>
      <c r="H2" s="974" t="s">
        <v>270</v>
      </c>
      <c r="I2" s="953" t="s">
        <v>29</v>
      </c>
    </row>
    <row r="3" spans="1:9" ht="40.5" customHeight="1" x14ac:dyDescent="0.3">
      <c r="A3" s="953"/>
      <c r="B3" s="199" t="s">
        <v>101</v>
      </c>
      <c r="C3" s="199" t="s">
        <v>102</v>
      </c>
      <c r="D3" s="199" t="s">
        <v>103</v>
      </c>
      <c r="E3" s="199" t="s">
        <v>104</v>
      </c>
      <c r="F3" s="198" t="s">
        <v>105</v>
      </c>
      <c r="G3" s="199" t="s">
        <v>106</v>
      </c>
      <c r="H3" s="984"/>
      <c r="I3" s="953"/>
    </row>
    <row r="4" spans="1:9" x14ac:dyDescent="0.3">
      <c r="A4" s="183" t="s">
        <v>37</v>
      </c>
      <c r="B4" s="250">
        <v>33</v>
      </c>
      <c r="C4" s="250">
        <v>0</v>
      </c>
      <c r="D4" s="250">
        <v>0</v>
      </c>
      <c r="E4" s="250">
        <v>0</v>
      </c>
      <c r="F4" s="250">
        <v>0</v>
      </c>
      <c r="G4" s="250">
        <v>0</v>
      </c>
      <c r="H4" s="250">
        <v>0</v>
      </c>
      <c r="I4" s="89">
        <f t="shared" ref="I4:I22" si="0">B4+C4+D4+E4+F4+G4+H4</f>
        <v>33</v>
      </c>
    </row>
    <row r="5" spans="1:9" x14ac:dyDescent="0.3">
      <c r="A5" s="185" t="s">
        <v>38</v>
      </c>
      <c r="B5" s="192">
        <v>44</v>
      </c>
      <c r="C5" s="192">
        <v>0</v>
      </c>
      <c r="D5" s="192">
        <v>0</v>
      </c>
      <c r="E5" s="192">
        <v>0</v>
      </c>
      <c r="F5" s="192">
        <v>0</v>
      </c>
      <c r="G5" s="192">
        <v>0</v>
      </c>
      <c r="H5" s="192">
        <v>0</v>
      </c>
      <c r="I5" s="90">
        <f t="shared" si="0"/>
        <v>44</v>
      </c>
    </row>
    <row r="6" spans="1:9" x14ac:dyDescent="0.3">
      <c r="A6" s="185" t="s">
        <v>39</v>
      </c>
      <c r="B6" s="192">
        <v>47</v>
      </c>
      <c r="C6" s="192">
        <v>1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90">
        <f t="shared" si="0"/>
        <v>48</v>
      </c>
    </row>
    <row r="7" spans="1:9" x14ac:dyDescent="0.3">
      <c r="A7" s="185" t="s">
        <v>40</v>
      </c>
      <c r="B7" s="192">
        <v>45</v>
      </c>
      <c r="C7" s="192">
        <v>0</v>
      </c>
      <c r="D7" s="192">
        <v>1</v>
      </c>
      <c r="E7" s="192">
        <v>0</v>
      </c>
      <c r="F7" s="192">
        <v>0</v>
      </c>
      <c r="G7" s="192">
        <v>0</v>
      </c>
      <c r="H7" s="192">
        <v>0</v>
      </c>
      <c r="I7" s="90">
        <f t="shared" si="0"/>
        <v>46</v>
      </c>
    </row>
    <row r="8" spans="1:9" x14ac:dyDescent="0.3">
      <c r="A8" s="185" t="s">
        <v>41</v>
      </c>
      <c r="B8" s="192">
        <v>64</v>
      </c>
      <c r="C8" s="192">
        <v>0</v>
      </c>
      <c r="D8" s="192">
        <v>1</v>
      </c>
      <c r="E8" s="192">
        <v>0</v>
      </c>
      <c r="F8" s="192">
        <v>0</v>
      </c>
      <c r="G8" s="192">
        <v>0</v>
      </c>
      <c r="H8" s="192">
        <v>0</v>
      </c>
      <c r="I8" s="90">
        <f t="shared" si="0"/>
        <v>65</v>
      </c>
    </row>
    <row r="9" spans="1:9" x14ac:dyDescent="0.3">
      <c r="A9" s="187" t="s">
        <v>42</v>
      </c>
      <c r="B9" s="205">
        <v>52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91">
        <f t="shared" si="0"/>
        <v>52</v>
      </c>
    </row>
    <row r="10" spans="1:9" x14ac:dyDescent="0.3">
      <c r="A10" s="206" t="s">
        <v>43</v>
      </c>
      <c r="B10" s="207">
        <v>285</v>
      </c>
      <c r="C10" s="207">
        <v>1</v>
      </c>
      <c r="D10" s="207">
        <v>2</v>
      </c>
      <c r="E10" s="207">
        <v>0</v>
      </c>
      <c r="F10" s="207">
        <v>0</v>
      </c>
      <c r="G10" s="207">
        <v>0</v>
      </c>
      <c r="H10" s="251">
        <v>0</v>
      </c>
      <c r="I10" s="86">
        <f t="shared" si="0"/>
        <v>288</v>
      </c>
    </row>
    <row r="11" spans="1:9" x14ac:dyDescent="0.3">
      <c r="A11" s="183" t="s">
        <v>44</v>
      </c>
      <c r="B11" s="83">
        <v>14977</v>
      </c>
      <c r="C11" s="83">
        <v>134</v>
      </c>
      <c r="D11" s="83">
        <v>55</v>
      </c>
      <c r="E11" s="83">
        <v>0</v>
      </c>
      <c r="F11" s="83">
        <v>0</v>
      </c>
      <c r="G11" s="83">
        <v>0</v>
      </c>
      <c r="H11" s="83">
        <v>0</v>
      </c>
      <c r="I11" s="84">
        <f t="shared" si="0"/>
        <v>15166</v>
      </c>
    </row>
    <row r="12" spans="1:9" x14ac:dyDescent="0.3">
      <c r="A12" s="185" t="s">
        <v>45</v>
      </c>
      <c r="B12" s="78">
        <v>14216</v>
      </c>
      <c r="C12" s="78">
        <v>124</v>
      </c>
      <c r="D12" s="78">
        <v>57</v>
      </c>
      <c r="E12" s="78">
        <v>1</v>
      </c>
      <c r="F12" s="78">
        <v>0</v>
      </c>
      <c r="G12" s="78">
        <v>1</v>
      </c>
      <c r="H12" s="78">
        <v>0</v>
      </c>
      <c r="I12" s="79">
        <f t="shared" si="0"/>
        <v>14399</v>
      </c>
    </row>
    <row r="13" spans="1:9" x14ac:dyDescent="0.3">
      <c r="A13" s="187" t="s">
        <v>46</v>
      </c>
      <c r="B13" s="81">
        <v>14297</v>
      </c>
      <c r="C13" s="81">
        <v>117</v>
      </c>
      <c r="D13" s="81">
        <v>57</v>
      </c>
      <c r="E13" s="81">
        <v>0</v>
      </c>
      <c r="F13" s="81">
        <v>0</v>
      </c>
      <c r="G13" s="81">
        <v>2</v>
      </c>
      <c r="H13" s="81">
        <v>0</v>
      </c>
      <c r="I13" s="79">
        <f t="shared" si="0"/>
        <v>14473</v>
      </c>
    </row>
    <row r="14" spans="1:9" x14ac:dyDescent="0.3">
      <c r="A14" s="206" t="s">
        <v>47</v>
      </c>
      <c r="B14" s="207">
        <v>43490</v>
      </c>
      <c r="C14" s="207">
        <v>375</v>
      </c>
      <c r="D14" s="207">
        <v>169</v>
      </c>
      <c r="E14" s="207">
        <v>1</v>
      </c>
      <c r="F14" s="207">
        <v>0</v>
      </c>
      <c r="G14" s="207">
        <v>3</v>
      </c>
      <c r="H14" s="207">
        <v>0</v>
      </c>
      <c r="I14" s="207">
        <f t="shared" si="0"/>
        <v>44038</v>
      </c>
    </row>
    <row r="15" spans="1:9" x14ac:dyDescent="0.3">
      <c r="A15" s="183" t="s">
        <v>48</v>
      </c>
      <c r="B15" s="204">
        <v>10582</v>
      </c>
      <c r="C15" s="204">
        <v>81</v>
      </c>
      <c r="D15" s="204">
        <v>62</v>
      </c>
      <c r="E15" s="204">
        <v>0</v>
      </c>
      <c r="F15" s="204">
        <v>0</v>
      </c>
      <c r="G15" s="204">
        <v>1</v>
      </c>
      <c r="H15" s="204">
        <v>0</v>
      </c>
      <c r="I15" s="98">
        <f t="shared" si="0"/>
        <v>10726</v>
      </c>
    </row>
    <row r="16" spans="1:9" x14ac:dyDescent="0.3">
      <c r="A16" s="185" t="s">
        <v>49</v>
      </c>
      <c r="B16" s="192">
        <v>10394</v>
      </c>
      <c r="C16" s="192">
        <v>86</v>
      </c>
      <c r="D16" s="192">
        <v>43</v>
      </c>
      <c r="E16" s="192">
        <v>0</v>
      </c>
      <c r="F16" s="192">
        <v>0</v>
      </c>
      <c r="G16" s="192">
        <v>2</v>
      </c>
      <c r="H16" s="192">
        <v>0</v>
      </c>
      <c r="I16" s="90">
        <f t="shared" si="0"/>
        <v>10525</v>
      </c>
    </row>
    <row r="17" spans="1:9" x14ac:dyDescent="0.3">
      <c r="A17" s="187" t="s">
        <v>50</v>
      </c>
      <c r="B17" s="192">
        <v>11038</v>
      </c>
      <c r="C17" s="192">
        <v>73</v>
      </c>
      <c r="D17" s="192">
        <v>58</v>
      </c>
      <c r="E17" s="192">
        <v>0</v>
      </c>
      <c r="F17" s="192">
        <v>0</v>
      </c>
      <c r="G17" s="192">
        <v>2</v>
      </c>
      <c r="H17" s="192">
        <v>0</v>
      </c>
      <c r="I17" s="90">
        <f t="shared" si="0"/>
        <v>11171</v>
      </c>
    </row>
    <row r="18" spans="1:9" x14ac:dyDescent="0.3">
      <c r="A18" s="183" t="s">
        <v>52</v>
      </c>
      <c r="B18" s="192">
        <v>31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90">
        <f t="shared" si="0"/>
        <v>31</v>
      </c>
    </row>
    <row r="19" spans="1:9" x14ac:dyDescent="0.3">
      <c r="A19" s="185" t="s">
        <v>53</v>
      </c>
      <c r="B19" s="192">
        <v>28</v>
      </c>
      <c r="C19" s="192">
        <v>1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90">
        <f t="shared" si="0"/>
        <v>29</v>
      </c>
    </row>
    <row r="20" spans="1:9" x14ac:dyDescent="0.3">
      <c r="A20" s="187" t="s">
        <v>54</v>
      </c>
      <c r="B20" s="205">
        <v>35</v>
      </c>
      <c r="C20" s="205">
        <v>1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100">
        <f t="shared" si="0"/>
        <v>36</v>
      </c>
    </row>
    <row r="21" spans="1:9" x14ac:dyDescent="0.3">
      <c r="A21" s="206" t="s">
        <v>51</v>
      </c>
      <c r="B21" s="207">
        <v>32108</v>
      </c>
      <c r="C21" s="207">
        <v>242</v>
      </c>
      <c r="D21" s="207">
        <v>163</v>
      </c>
      <c r="E21" s="207">
        <v>0</v>
      </c>
      <c r="F21" s="207">
        <v>0</v>
      </c>
      <c r="G21" s="207">
        <v>5</v>
      </c>
      <c r="H21" s="207">
        <v>0</v>
      </c>
      <c r="I21" s="207">
        <f t="shared" si="0"/>
        <v>32518</v>
      </c>
    </row>
    <row r="22" spans="1:9" ht="19.5" thickBot="1" x14ac:dyDescent="0.35">
      <c r="A22" s="252" t="s">
        <v>29</v>
      </c>
      <c r="B22" s="253">
        <v>75883</v>
      </c>
      <c r="C22" s="253">
        <v>618</v>
      </c>
      <c r="D22" s="253">
        <v>334</v>
      </c>
      <c r="E22" s="253">
        <v>1</v>
      </c>
      <c r="F22" s="253">
        <v>0</v>
      </c>
      <c r="G22" s="253">
        <v>8</v>
      </c>
      <c r="H22" s="253">
        <v>0</v>
      </c>
      <c r="I22" s="253">
        <f t="shared" si="0"/>
        <v>76844</v>
      </c>
    </row>
    <row r="23" spans="1:9" ht="19.5" thickTop="1" x14ac:dyDescent="0.3"/>
  </sheetData>
  <sheetProtection selectLockedCells="1" selectUnlockedCells="1"/>
  <mergeCells count="5">
    <mergeCell ref="A2:A3"/>
    <mergeCell ref="B2:G2"/>
    <mergeCell ref="I2:I3"/>
    <mergeCell ref="H2:H3"/>
    <mergeCell ref="A1:I1"/>
  </mergeCells>
  <printOptions horizontalCentered="1"/>
  <pageMargins left="0.31496062992125984" right="0.31496062992125984" top="0.35" bottom="0.35433070866141736" header="0.25" footer="0.31496062992125984"/>
  <pageSetup paperSize="9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X74"/>
  <sheetViews>
    <sheetView zoomScale="86" zoomScaleNormal="86" workbookViewId="0">
      <pane xSplit="2" ySplit="3" topLeftCell="C112" activePane="bottomRight" state="frozen"/>
      <selection pane="topRight" activeCell="C1" sqref="C1"/>
      <selection pane="bottomLeft" activeCell="A4" sqref="A4"/>
      <selection pane="bottomRight" activeCell="AC58" sqref="AC58"/>
    </sheetView>
  </sheetViews>
  <sheetFormatPr defaultRowHeight="18.75" x14ac:dyDescent="0.3"/>
  <cols>
    <col min="1" max="1" width="22.5" style="37" customWidth="1"/>
    <col min="2" max="2" width="6.625" style="37" bestFit="1" customWidth="1"/>
    <col min="3" max="3" width="5.375" style="37" bestFit="1" customWidth="1"/>
    <col min="4" max="4" width="4" style="37" customWidth="1"/>
    <col min="5" max="5" width="5" style="37" customWidth="1"/>
    <col min="6" max="6" width="4.125" style="37" customWidth="1"/>
    <col min="7" max="7" width="5.25" style="37" customWidth="1"/>
    <col min="8" max="8" width="5.125" style="37" bestFit="1" customWidth="1"/>
    <col min="9" max="9" width="6.875" style="37" customWidth="1"/>
    <col min="10" max="10" width="4.375" style="37" customWidth="1"/>
    <col min="11" max="11" width="6" style="37" bestFit="1" customWidth="1"/>
    <col min="12" max="12" width="6.25" style="37" bestFit="1" customWidth="1"/>
    <col min="13" max="13" width="4.25" style="37" customWidth="1"/>
    <col min="14" max="14" width="6.625" style="37" bestFit="1" customWidth="1"/>
    <col min="15" max="16" width="5.75" style="37" bestFit="1" customWidth="1"/>
    <col min="17" max="17" width="5.125" style="37" bestFit="1" customWidth="1"/>
    <col min="18" max="18" width="7.5" style="37" bestFit="1" customWidth="1"/>
    <col min="19" max="19" width="6.875" style="37" customWidth="1"/>
    <col min="20" max="20" width="4.125" style="37" customWidth="1"/>
    <col min="21" max="21" width="5.5" style="37" bestFit="1" customWidth="1"/>
    <col min="22" max="22" width="6.25" style="37" hidden="1" customWidth="1"/>
    <col min="23" max="24" width="7" style="37" bestFit="1" customWidth="1"/>
    <col min="25" max="16384" width="9" style="37"/>
  </cols>
  <sheetData>
    <row r="1" spans="1:24" x14ac:dyDescent="0.3">
      <c r="A1" s="986" t="s">
        <v>337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</row>
    <row r="2" spans="1:24" x14ac:dyDescent="0.3">
      <c r="B2" s="37" t="s">
        <v>335</v>
      </c>
    </row>
    <row r="3" spans="1:24" s="73" customFormat="1" ht="69.75" customHeight="1" x14ac:dyDescent="0.3">
      <c r="A3" s="202" t="s">
        <v>34</v>
      </c>
      <c r="B3" s="202" t="s">
        <v>107</v>
      </c>
      <c r="C3" s="262" t="s">
        <v>108</v>
      </c>
      <c r="D3" s="262" t="s">
        <v>110</v>
      </c>
      <c r="E3" s="262" t="s">
        <v>109</v>
      </c>
      <c r="F3" s="268" t="s">
        <v>111</v>
      </c>
      <c r="G3" s="262" t="s">
        <v>334</v>
      </c>
      <c r="H3" s="262" t="s">
        <v>112</v>
      </c>
      <c r="I3" s="268" t="s">
        <v>113</v>
      </c>
      <c r="J3" s="262" t="s">
        <v>114</v>
      </c>
      <c r="K3" s="262" t="s">
        <v>115</v>
      </c>
      <c r="L3" s="262" t="s">
        <v>116</v>
      </c>
      <c r="M3" s="262" t="s">
        <v>117</v>
      </c>
      <c r="N3" s="262" t="s">
        <v>118</v>
      </c>
      <c r="O3" s="262" t="s">
        <v>119</v>
      </c>
      <c r="P3" s="262" t="s">
        <v>120</v>
      </c>
      <c r="Q3" s="262" t="s">
        <v>121</v>
      </c>
      <c r="R3" s="262" t="s">
        <v>122</v>
      </c>
      <c r="S3" s="268" t="s">
        <v>123</v>
      </c>
      <c r="T3" s="262" t="s">
        <v>106</v>
      </c>
      <c r="U3" s="262" t="s">
        <v>277</v>
      </c>
      <c r="V3" s="262" t="s">
        <v>270</v>
      </c>
      <c r="W3" s="279" t="s">
        <v>333</v>
      </c>
      <c r="X3" s="201" t="s">
        <v>29</v>
      </c>
    </row>
    <row r="4" spans="1:24" ht="23.25" customHeight="1" x14ac:dyDescent="0.3">
      <c r="A4" s="87" t="s">
        <v>37</v>
      </c>
      <c r="B4" s="269">
        <v>32</v>
      </c>
      <c r="C4" s="55">
        <v>1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  <c r="Q4" s="55">
        <v>0</v>
      </c>
      <c r="R4" s="55">
        <v>0</v>
      </c>
      <c r="S4" s="55">
        <v>0</v>
      </c>
      <c r="T4" s="55">
        <v>0</v>
      </c>
      <c r="U4" s="55">
        <v>0</v>
      </c>
      <c r="V4" s="254">
        <v>0</v>
      </c>
      <c r="W4" s="280">
        <f>V4+U4+T4+S4+R4+Q4+O4+P4+N4+M4+L4+K4+J4+I4+H4+G4+F4+E4+D4+C4</f>
        <v>1</v>
      </c>
      <c r="X4" s="263">
        <f>W4+B4</f>
        <v>33</v>
      </c>
    </row>
    <row r="5" spans="1:24" ht="23.25" customHeight="1" x14ac:dyDescent="0.3">
      <c r="A5" s="77" t="s">
        <v>38</v>
      </c>
      <c r="B5" s="270">
        <v>44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  <c r="U5" s="56">
        <v>0</v>
      </c>
      <c r="V5" s="255">
        <v>0</v>
      </c>
      <c r="W5" s="281">
        <f t="shared" ref="W5:W23" si="0">V5+U5+T5+S5+R5+Q5+O5+P5+N5+M5+L5+K5+J5+I5+H5+G5+F5+E5+D5+C5</f>
        <v>0</v>
      </c>
      <c r="X5" s="264">
        <f t="shared" ref="X5:X23" si="1">W5+B5</f>
        <v>44</v>
      </c>
    </row>
    <row r="6" spans="1:24" ht="23.25" customHeight="1" x14ac:dyDescent="0.3">
      <c r="A6" s="77" t="s">
        <v>39</v>
      </c>
      <c r="B6" s="270">
        <v>48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255">
        <v>0</v>
      </c>
      <c r="W6" s="281">
        <f t="shared" si="0"/>
        <v>0</v>
      </c>
      <c r="X6" s="264">
        <f t="shared" si="1"/>
        <v>48</v>
      </c>
    </row>
    <row r="7" spans="1:24" ht="23.25" customHeight="1" x14ac:dyDescent="0.3">
      <c r="A7" s="77" t="s">
        <v>40</v>
      </c>
      <c r="B7" s="270">
        <v>46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255">
        <v>0</v>
      </c>
      <c r="W7" s="281">
        <f t="shared" si="0"/>
        <v>0</v>
      </c>
      <c r="X7" s="264">
        <f t="shared" si="1"/>
        <v>46</v>
      </c>
    </row>
    <row r="8" spans="1:24" ht="23.25" customHeight="1" x14ac:dyDescent="0.3">
      <c r="A8" s="77" t="s">
        <v>41</v>
      </c>
      <c r="B8" s="270">
        <v>65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255">
        <v>0</v>
      </c>
      <c r="W8" s="281">
        <f t="shared" si="0"/>
        <v>0</v>
      </c>
      <c r="X8" s="264">
        <f t="shared" si="1"/>
        <v>65</v>
      </c>
    </row>
    <row r="9" spans="1:24" ht="23.25" customHeight="1" x14ac:dyDescent="0.3">
      <c r="A9" s="80" t="s">
        <v>42</v>
      </c>
      <c r="B9" s="271">
        <v>52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256">
        <v>0</v>
      </c>
      <c r="W9" s="282">
        <f t="shared" si="0"/>
        <v>0</v>
      </c>
      <c r="X9" s="265">
        <f t="shared" si="1"/>
        <v>52</v>
      </c>
    </row>
    <row r="10" spans="1:24" ht="24.75" customHeight="1" x14ac:dyDescent="0.3">
      <c r="A10" s="257" t="s">
        <v>43</v>
      </c>
      <c r="B10" s="272">
        <v>287</v>
      </c>
      <c r="C10" s="93">
        <v>1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2">
        <v>0</v>
      </c>
      <c r="W10" s="283">
        <f t="shared" si="0"/>
        <v>1</v>
      </c>
      <c r="X10" s="266">
        <f t="shared" si="1"/>
        <v>288</v>
      </c>
    </row>
    <row r="11" spans="1:24" ht="24.75" customHeight="1" x14ac:dyDescent="0.3">
      <c r="A11" s="87" t="s">
        <v>44</v>
      </c>
      <c r="B11" s="273">
        <v>9334</v>
      </c>
      <c r="C11" s="96">
        <v>10</v>
      </c>
      <c r="D11" s="96">
        <v>0</v>
      </c>
      <c r="E11" s="96">
        <v>1</v>
      </c>
      <c r="F11" s="96">
        <v>0</v>
      </c>
      <c r="G11" s="96">
        <v>0</v>
      </c>
      <c r="H11" s="96">
        <v>0</v>
      </c>
      <c r="I11" s="96">
        <v>0</v>
      </c>
      <c r="J11" s="96">
        <v>12</v>
      </c>
      <c r="K11" s="96">
        <v>0</v>
      </c>
      <c r="L11" s="96">
        <v>0</v>
      </c>
      <c r="M11" s="96">
        <v>3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1</v>
      </c>
      <c r="U11" s="96">
        <v>0</v>
      </c>
      <c r="V11" s="258">
        <v>0</v>
      </c>
      <c r="W11" s="284">
        <f t="shared" si="0"/>
        <v>27</v>
      </c>
      <c r="X11" s="267">
        <f t="shared" si="1"/>
        <v>9361</v>
      </c>
    </row>
    <row r="12" spans="1:24" ht="24.75" customHeight="1" x14ac:dyDescent="0.3">
      <c r="A12" s="77" t="s">
        <v>45</v>
      </c>
      <c r="B12" s="274">
        <v>8767</v>
      </c>
      <c r="C12" s="56">
        <v>9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8</v>
      </c>
      <c r="K12" s="56">
        <v>0</v>
      </c>
      <c r="L12" s="56">
        <v>0</v>
      </c>
      <c r="M12" s="56">
        <v>2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1</v>
      </c>
      <c r="U12" s="56">
        <v>0</v>
      </c>
      <c r="V12" s="255">
        <v>0</v>
      </c>
      <c r="W12" s="281">
        <f t="shared" si="0"/>
        <v>20</v>
      </c>
      <c r="X12" s="264">
        <f t="shared" si="1"/>
        <v>8787</v>
      </c>
    </row>
    <row r="13" spans="1:24" ht="24.75" customHeight="1" x14ac:dyDescent="0.3">
      <c r="A13" s="80" t="s">
        <v>46</v>
      </c>
      <c r="B13" s="275">
        <v>8659</v>
      </c>
      <c r="C13" s="95">
        <v>7</v>
      </c>
      <c r="D13" s="95">
        <v>2</v>
      </c>
      <c r="E13" s="95">
        <v>0</v>
      </c>
      <c r="F13" s="95">
        <v>1</v>
      </c>
      <c r="G13" s="95">
        <v>0</v>
      </c>
      <c r="H13" s="95">
        <v>0</v>
      </c>
      <c r="I13" s="95">
        <v>0</v>
      </c>
      <c r="J13" s="95">
        <v>7</v>
      </c>
      <c r="K13" s="95">
        <v>0</v>
      </c>
      <c r="L13" s="95">
        <v>0</v>
      </c>
      <c r="M13" s="95">
        <v>2</v>
      </c>
      <c r="N13" s="95">
        <v>0</v>
      </c>
      <c r="O13" s="95">
        <v>0</v>
      </c>
      <c r="P13" s="95">
        <v>1</v>
      </c>
      <c r="Q13" s="95">
        <v>0</v>
      </c>
      <c r="R13" s="95">
        <v>0</v>
      </c>
      <c r="S13" s="95">
        <v>1</v>
      </c>
      <c r="T13" s="95">
        <v>1</v>
      </c>
      <c r="U13" s="95">
        <v>0</v>
      </c>
      <c r="V13" s="256">
        <v>0</v>
      </c>
      <c r="W13" s="282">
        <f t="shared" si="0"/>
        <v>22</v>
      </c>
      <c r="X13" s="265">
        <f t="shared" si="1"/>
        <v>8681</v>
      </c>
    </row>
    <row r="14" spans="1:24" ht="24.75" customHeight="1" x14ac:dyDescent="0.3">
      <c r="A14" s="257" t="s">
        <v>47</v>
      </c>
      <c r="B14" s="276">
        <v>26760</v>
      </c>
      <c r="C14" s="94">
        <v>26</v>
      </c>
      <c r="D14" s="94">
        <v>3</v>
      </c>
      <c r="E14" s="94">
        <v>0</v>
      </c>
      <c r="F14" s="94">
        <v>1</v>
      </c>
      <c r="G14" s="94">
        <v>0</v>
      </c>
      <c r="H14" s="94">
        <v>0</v>
      </c>
      <c r="I14" s="94">
        <v>0</v>
      </c>
      <c r="J14" s="94">
        <v>27</v>
      </c>
      <c r="K14" s="94">
        <v>0</v>
      </c>
      <c r="L14" s="94">
        <v>0</v>
      </c>
      <c r="M14" s="94">
        <v>7</v>
      </c>
      <c r="N14" s="94">
        <v>0</v>
      </c>
      <c r="O14" s="94">
        <v>0</v>
      </c>
      <c r="P14" s="94">
        <v>1</v>
      </c>
      <c r="Q14" s="94">
        <v>0</v>
      </c>
      <c r="R14" s="94">
        <v>0</v>
      </c>
      <c r="S14" s="94">
        <v>1</v>
      </c>
      <c r="T14" s="94">
        <v>3</v>
      </c>
      <c r="U14" s="94">
        <v>0</v>
      </c>
      <c r="V14" s="92">
        <v>0</v>
      </c>
      <c r="W14" s="283">
        <f t="shared" si="0"/>
        <v>69</v>
      </c>
      <c r="X14" s="266">
        <f t="shared" si="1"/>
        <v>26829</v>
      </c>
    </row>
    <row r="15" spans="1:24" ht="24.75" customHeight="1" x14ac:dyDescent="0.3">
      <c r="A15" s="87" t="s">
        <v>48</v>
      </c>
      <c r="B15" s="273">
        <v>6875</v>
      </c>
      <c r="C15" s="96">
        <v>4</v>
      </c>
      <c r="D15" s="96">
        <v>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5</v>
      </c>
      <c r="K15" s="96">
        <v>0</v>
      </c>
      <c r="L15" s="96">
        <v>0</v>
      </c>
      <c r="M15" s="96">
        <v>2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1</v>
      </c>
      <c r="T15" s="96">
        <v>1</v>
      </c>
      <c r="U15" s="96">
        <v>0</v>
      </c>
      <c r="V15" s="258">
        <v>0</v>
      </c>
      <c r="W15" s="284">
        <f t="shared" si="0"/>
        <v>15</v>
      </c>
      <c r="X15" s="267">
        <f t="shared" si="1"/>
        <v>6890</v>
      </c>
    </row>
    <row r="16" spans="1:24" ht="24.75" customHeight="1" x14ac:dyDescent="0.3">
      <c r="A16" s="77" t="s">
        <v>49</v>
      </c>
      <c r="B16" s="274">
        <v>6750</v>
      </c>
      <c r="C16" s="56">
        <v>3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2</v>
      </c>
      <c r="K16" s="56">
        <v>0</v>
      </c>
      <c r="L16" s="56">
        <v>0</v>
      </c>
      <c r="M16" s="56">
        <v>1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1</v>
      </c>
      <c r="U16" s="56">
        <v>1</v>
      </c>
      <c r="V16" s="255">
        <v>0</v>
      </c>
      <c r="W16" s="281">
        <f t="shared" si="0"/>
        <v>8</v>
      </c>
      <c r="X16" s="264">
        <f t="shared" si="1"/>
        <v>6758</v>
      </c>
    </row>
    <row r="17" spans="1:24" ht="24.75" customHeight="1" x14ac:dyDescent="0.3">
      <c r="A17" s="80" t="s">
        <v>50</v>
      </c>
      <c r="B17" s="275">
        <v>7260</v>
      </c>
      <c r="C17" s="95">
        <v>3</v>
      </c>
      <c r="D17" s="95">
        <v>1</v>
      </c>
      <c r="E17" s="95">
        <v>1</v>
      </c>
      <c r="F17" s="95">
        <v>0</v>
      </c>
      <c r="G17" s="95">
        <v>0</v>
      </c>
      <c r="H17" s="95">
        <v>0</v>
      </c>
      <c r="I17" s="95">
        <v>0</v>
      </c>
      <c r="J17" s="95">
        <v>2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1</v>
      </c>
      <c r="T17" s="95">
        <v>0</v>
      </c>
      <c r="U17" s="95">
        <v>0</v>
      </c>
      <c r="V17" s="256">
        <v>0</v>
      </c>
      <c r="W17" s="282">
        <f t="shared" si="0"/>
        <v>8</v>
      </c>
      <c r="X17" s="265">
        <f t="shared" si="1"/>
        <v>7268</v>
      </c>
    </row>
    <row r="18" spans="1:24" ht="24.75" customHeight="1" x14ac:dyDescent="0.3">
      <c r="A18" s="257" t="s">
        <v>51</v>
      </c>
      <c r="B18" s="277">
        <f>B15+B16+B17</f>
        <v>20885</v>
      </c>
      <c r="C18" s="86">
        <f t="shared" ref="C18:U18" si="2">C15+C16+C17</f>
        <v>10</v>
      </c>
      <c r="D18" s="86">
        <f t="shared" si="2"/>
        <v>3</v>
      </c>
      <c r="E18" s="86">
        <f t="shared" si="2"/>
        <v>1</v>
      </c>
      <c r="F18" s="86">
        <f t="shared" si="2"/>
        <v>0</v>
      </c>
      <c r="G18" s="86">
        <f t="shared" si="2"/>
        <v>0</v>
      </c>
      <c r="H18" s="86">
        <f t="shared" si="2"/>
        <v>0</v>
      </c>
      <c r="I18" s="86">
        <f t="shared" si="2"/>
        <v>0</v>
      </c>
      <c r="J18" s="86">
        <f t="shared" si="2"/>
        <v>9</v>
      </c>
      <c r="K18" s="86">
        <f t="shared" si="2"/>
        <v>0</v>
      </c>
      <c r="L18" s="86">
        <f t="shared" si="2"/>
        <v>0</v>
      </c>
      <c r="M18" s="86">
        <f t="shared" si="2"/>
        <v>3</v>
      </c>
      <c r="N18" s="86">
        <f t="shared" si="2"/>
        <v>0</v>
      </c>
      <c r="O18" s="86">
        <f t="shared" si="2"/>
        <v>0</v>
      </c>
      <c r="P18" s="86">
        <f t="shared" si="2"/>
        <v>0</v>
      </c>
      <c r="Q18" s="86">
        <f t="shared" si="2"/>
        <v>0</v>
      </c>
      <c r="R18" s="86">
        <f t="shared" si="2"/>
        <v>0</v>
      </c>
      <c r="S18" s="86">
        <f t="shared" si="2"/>
        <v>2</v>
      </c>
      <c r="T18" s="86">
        <f t="shared" si="2"/>
        <v>2</v>
      </c>
      <c r="U18" s="86">
        <f t="shared" si="2"/>
        <v>1</v>
      </c>
      <c r="V18" s="92">
        <v>0</v>
      </c>
      <c r="W18" s="283">
        <f t="shared" si="0"/>
        <v>31</v>
      </c>
      <c r="X18" s="266">
        <f t="shared" si="1"/>
        <v>20916</v>
      </c>
    </row>
    <row r="19" spans="1:24" ht="24.75" customHeight="1" x14ac:dyDescent="0.3">
      <c r="A19" s="87" t="s">
        <v>52</v>
      </c>
      <c r="B19" s="278">
        <v>31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258">
        <v>0</v>
      </c>
      <c r="W19" s="284">
        <f t="shared" si="0"/>
        <v>0</v>
      </c>
      <c r="X19" s="267">
        <f t="shared" si="1"/>
        <v>31</v>
      </c>
    </row>
    <row r="20" spans="1:24" ht="24.75" customHeight="1" x14ac:dyDescent="0.3">
      <c r="A20" s="77" t="s">
        <v>53</v>
      </c>
      <c r="B20" s="270">
        <v>29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255">
        <v>0</v>
      </c>
      <c r="W20" s="281">
        <f t="shared" si="0"/>
        <v>0</v>
      </c>
      <c r="X20" s="264">
        <f t="shared" si="1"/>
        <v>29</v>
      </c>
    </row>
    <row r="21" spans="1:24" ht="22.5" customHeight="1" x14ac:dyDescent="0.3">
      <c r="A21" s="80" t="s">
        <v>54</v>
      </c>
      <c r="B21" s="271">
        <v>36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256">
        <v>0</v>
      </c>
      <c r="W21" s="282">
        <f t="shared" si="0"/>
        <v>0</v>
      </c>
      <c r="X21" s="265">
        <f t="shared" si="1"/>
        <v>36</v>
      </c>
    </row>
    <row r="22" spans="1:24" ht="20.25" customHeight="1" x14ac:dyDescent="0.3">
      <c r="A22" s="257" t="s">
        <v>55</v>
      </c>
      <c r="B22" s="277">
        <f>B19+B20+B21</f>
        <v>96</v>
      </c>
      <c r="C22" s="86">
        <f t="shared" ref="C22:U22" si="3">C19+C20+C21</f>
        <v>0</v>
      </c>
      <c r="D22" s="86">
        <f t="shared" si="3"/>
        <v>0</v>
      </c>
      <c r="E22" s="86">
        <f t="shared" si="3"/>
        <v>0</v>
      </c>
      <c r="F22" s="86">
        <f t="shared" si="3"/>
        <v>0</v>
      </c>
      <c r="G22" s="86">
        <f t="shared" si="3"/>
        <v>0</v>
      </c>
      <c r="H22" s="86">
        <f t="shared" si="3"/>
        <v>0</v>
      </c>
      <c r="I22" s="86">
        <f t="shared" si="3"/>
        <v>0</v>
      </c>
      <c r="J22" s="86">
        <f t="shared" si="3"/>
        <v>0</v>
      </c>
      <c r="K22" s="86">
        <f t="shared" si="3"/>
        <v>0</v>
      </c>
      <c r="L22" s="86">
        <f t="shared" si="3"/>
        <v>0</v>
      </c>
      <c r="M22" s="86">
        <f t="shared" si="3"/>
        <v>0</v>
      </c>
      <c r="N22" s="86">
        <f t="shared" si="3"/>
        <v>0</v>
      </c>
      <c r="O22" s="86">
        <f t="shared" si="3"/>
        <v>0</v>
      </c>
      <c r="P22" s="86">
        <f t="shared" si="3"/>
        <v>0</v>
      </c>
      <c r="Q22" s="86">
        <f t="shared" si="3"/>
        <v>0</v>
      </c>
      <c r="R22" s="86">
        <f t="shared" si="3"/>
        <v>0</v>
      </c>
      <c r="S22" s="86">
        <f t="shared" si="3"/>
        <v>0</v>
      </c>
      <c r="T22" s="86">
        <f t="shared" si="3"/>
        <v>0</v>
      </c>
      <c r="U22" s="86">
        <f t="shared" si="3"/>
        <v>0</v>
      </c>
      <c r="V22" s="92">
        <v>0</v>
      </c>
      <c r="W22" s="283">
        <f t="shared" si="0"/>
        <v>0</v>
      </c>
      <c r="X22" s="266">
        <f t="shared" si="1"/>
        <v>96</v>
      </c>
    </row>
    <row r="23" spans="1:24" ht="20.25" customHeight="1" x14ac:dyDescent="0.3">
      <c r="A23" s="259" t="s">
        <v>29</v>
      </c>
      <c r="B23" s="277">
        <f>B10+B14+B18+B22</f>
        <v>48028</v>
      </c>
      <c r="C23" s="260">
        <f>C10+C14+C18+C22</f>
        <v>37</v>
      </c>
      <c r="D23" s="260">
        <f t="shared" ref="D23:V23" si="4">D10+D14+D18+D22</f>
        <v>6</v>
      </c>
      <c r="E23" s="260">
        <f t="shared" si="4"/>
        <v>1</v>
      </c>
      <c r="F23" s="260">
        <f t="shared" si="4"/>
        <v>1</v>
      </c>
      <c r="G23" s="260">
        <f t="shared" si="4"/>
        <v>0</v>
      </c>
      <c r="H23" s="260">
        <f t="shared" si="4"/>
        <v>0</v>
      </c>
      <c r="I23" s="260">
        <f t="shared" si="4"/>
        <v>0</v>
      </c>
      <c r="J23" s="260">
        <f t="shared" si="4"/>
        <v>36</v>
      </c>
      <c r="K23" s="260">
        <f t="shared" si="4"/>
        <v>0</v>
      </c>
      <c r="L23" s="260">
        <f t="shared" si="4"/>
        <v>0</v>
      </c>
      <c r="M23" s="260">
        <f t="shared" si="4"/>
        <v>10</v>
      </c>
      <c r="N23" s="260">
        <f t="shared" si="4"/>
        <v>0</v>
      </c>
      <c r="O23" s="260">
        <f t="shared" si="4"/>
        <v>0</v>
      </c>
      <c r="P23" s="260">
        <f t="shared" si="4"/>
        <v>1</v>
      </c>
      <c r="Q23" s="260">
        <f t="shared" si="4"/>
        <v>0</v>
      </c>
      <c r="R23" s="260">
        <f t="shared" si="4"/>
        <v>0</v>
      </c>
      <c r="S23" s="260">
        <f t="shared" si="4"/>
        <v>3</v>
      </c>
      <c r="T23" s="260">
        <f t="shared" si="4"/>
        <v>5</v>
      </c>
      <c r="U23" s="260">
        <f t="shared" si="4"/>
        <v>1</v>
      </c>
      <c r="V23" s="260">
        <f t="shared" si="4"/>
        <v>0</v>
      </c>
      <c r="W23" s="283">
        <f t="shared" si="0"/>
        <v>101</v>
      </c>
      <c r="X23" s="266">
        <f t="shared" si="1"/>
        <v>48129</v>
      </c>
    </row>
    <row r="26" spans="1:24" x14ac:dyDescent="0.3">
      <c r="A26" s="986" t="s">
        <v>338</v>
      </c>
      <c r="B26" s="986"/>
      <c r="C26" s="986"/>
      <c r="D26" s="986"/>
      <c r="E26" s="986"/>
      <c r="F26" s="986"/>
      <c r="G26" s="986"/>
      <c r="H26" s="986"/>
      <c r="I26" s="986"/>
      <c r="J26" s="986"/>
      <c r="K26" s="986"/>
      <c r="L26" s="986"/>
      <c r="M26" s="986"/>
      <c r="N26" s="986"/>
      <c r="O26" s="986"/>
      <c r="P26" s="986"/>
      <c r="Q26" s="986"/>
      <c r="R26" s="986"/>
      <c r="S26" s="986"/>
      <c r="T26" s="986"/>
      <c r="U26" s="986"/>
      <c r="V26" s="986"/>
      <c r="W26" s="986"/>
    </row>
    <row r="27" spans="1:24" x14ac:dyDescent="0.3">
      <c r="B27" s="37" t="s">
        <v>259</v>
      </c>
    </row>
    <row r="28" spans="1:24" ht="60" customHeight="1" x14ac:dyDescent="0.3">
      <c r="A28" s="202" t="s">
        <v>34</v>
      </c>
      <c r="B28" s="202" t="s">
        <v>107</v>
      </c>
      <c r="C28" s="262" t="s">
        <v>108</v>
      </c>
      <c r="D28" s="262" t="s">
        <v>110</v>
      </c>
      <c r="E28" s="262" t="s">
        <v>109</v>
      </c>
      <c r="F28" s="268" t="s">
        <v>111</v>
      </c>
      <c r="G28" s="262" t="s">
        <v>334</v>
      </c>
      <c r="H28" s="262" t="s">
        <v>112</v>
      </c>
      <c r="I28" s="268" t="s">
        <v>113</v>
      </c>
      <c r="J28" s="262" t="s">
        <v>114</v>
      </c>
      <c r="K28" s="262" t="s">
        <v>115</v>
      </c>
      <c r="L28" s="262" t="s">
        <v>116</v>
      </c>
      <c r="M28" s="262" t="s">
        <v>117</v>
      </c>
      <c r="N28" s="262" t="s">
        <v>118</v>
      </c>
      <c r="O28" s="262" t="s">
        <v>119</v>
      </c>
      <c r="P28" s="262" t="s">
        <v>120</v>
      </c>
      <c r="Q28" s="262" t="s">
        <v>121</v>
      </c>
      <c r="R28" s="262" t="s">
        <v>122</v>
      </c>
      <c r="S28" s="268" t="s">
        <v>123</v>
      </c>
      <c r="T28" s="262" t="s">
        <v>106</v>
      </c>
      <c r="U28" s="262" t="s">
        <v>277</v>
      </c>
      <c r="V28" s="262" t="s">
        <v>270</v>
      </c>
      <c r="W28" s="279" t="s">
        <v>333</v>
      </c>
      <c r="X28" s="201" t="s">
        <v>29</v>
      </c>
    </row>
    <row r="29" spans="1:24" ht="23.25" customHeight="1" x14ac:dyDescent="0.3">
      <c r="A29" s="87" t="s">
        <v>37</v>
      </c>
      <c r="B29" s="269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54">
        <v>0</v>
      </c>
      <c r="W29" s="280">
        <f>V29+U29+T29+S29+R29+Q29+O29+P29+N29+M29+L29+K29+J29+I29+H29+G29+F29+E29+D29+C29</f>
        <v>0</v>
      </c>
      <c r="X29" s="263">
        <f>W29+B29</f>
        <v>0</v>
      </c>
    </row>
    <row r="30" spans="1:24" ht="23.25" customHeight="1" x14ac:dyDescent="0.3">
      <c r="A30" s="77" t="s">
        <v>38</v>
      </c>
      <c r="B30" s="270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55">
        <v>0</v>
      </c>
      <c r="W30" s="281">
        <f t="shared" ref="W30:W48" si="5">V30+U30+T30+S30+R30+Q30+O30+P30+N30+M30+L30+K30+J30+I30+H30+G30+F30+E30+D30+C30</f>
        <v>0</v>
      </c>
      <c r="X30" s="264">
        <f t="shared" ref="X30:X48" si="6">W30+B30</f>
        <v>0</v>
      </c>
    </row>
    <row r="31" spans="1:24" ht="23.25" customHeight="1" x14ac:dyDescent="0.3">
      <c r="A31" s="77" t="s">
        <v>39</v>
      </c>
      <c r="B31" s="270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55">
        <v>0</v>
      </c>
      <c r="W31" s="281">
        <f t="shared" si="5"/>
        <v>0</v>
      </c>
      <c r="X31" s="264">
        <f t="shared" si="6"/>
        <v>0</v>
      </c>
    </row>
    <row r="32" spans="1:24" ht="23.25" customHeight="1" x14ac:dyDescent="0.3">
      <c r="A32" s="77" t="s">
        <v>40</v>
      </c>
      <c r="B32" s="270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55">
        <v>0</v>
      </c>
      <c r="W32" s="281">
        <f t="shared" si="5"/>
        <v>0</v>
      </c>
      <c r="X32" s="264">
        <f t="shared" si="6"/>
        <v>0</v>
      </c>
    </row>
    <row r="33" spans="1:24" ht="23.25" customHeight="1" x14ac:dyDescent="0.3">
      <c r="A33" s="77" t="s">
        <v>41</v>
      </c>
      <c r="B33" s="270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55">
        <v>0</v>
      </c>
      <c r="W33" s="281">
        <f t="shared" si="5"/>
        <v>0</v>
      </c>
      <c r="X33" s="264">
        <f t="shared" si="6"/>
        <v>0</v>
      </c>
    </row>
    <row r="34" spans="1:24" ht="23.25" customHeight="1" x14ac:dyDescent="0.3">
      <c r="A34" s="80" t="s">
        <v>42</v>
      </c>
      <c r="B34" s="271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56">
        <v>0</v>
      </c>
      <c r="W34" s="282">
        <f t="shared" si="5"/>
        <v>0</v>
      </c>
      <c r="X34" s="265">
        <f t="shared" si="6"/>
        <v>0</v>
      </c>
    </row>
    <row r="35" spans="1:24" ht="23.25" customHeight="1" x14ac:dyDescent="0.3">
      <c r="A35" s="257" t="s">
        <v>43</v>
      </c>
      <c r="B35" s="272">
        <f>SUM(B29:B34)</f>
        <v>0</v>
      </c>
      <c r="C35" s="93">
        <f t="shared" ref="C35:V35" si="7">SUM(C29:C34)</f>
        <v>0</v>
      </c>
      <c r="D35" s="93">
        <f t="shared" si="7"/>
        <v>0</v>
      </c>
      <c r="E35" s="93">
        <f t="shared" si="7"/>
        <v>0</v>
      </c>
      <c r="F35" s="93">
        <f t="shared" si="7"/>
        <v>0</v>
      </c>
      <c r="G35" s="93">
        <f t="shared" si="7"/>
        <v>0</v>
      </c>
      <c r="H35" s="93">
        <f t="shared" si="7"/>
        <v>0</v>
      </c>
      <c r="I35" s="93">
        <f t="shared" si="7"/>
        <v>0</v>
      </c>
      <c r="J35" s="93">
        <f t="shared" si="7"/>
        <v>0</v>
      </c>
      <c r="K35" s="93">
        <f t="shared" si="7"/>
        <v>0</v>
      </c>
      <c r="L35" s="93">
        <f t="shared" si="7"/>
        <v>0</v>
      </c>
      <c r="M35" s="93">
        <f t="shared" si="7"/>
        <v>0</v>
      </c>
      <c r="N35" s="93">
        <f t="shared" si="7"/>
        <v>0</v>
      </c>
      <c r="O35" s="93">
        <f t="shared" si="7"/>
        <v>0</v>
      </c>
      <c r="P35" s="93">
        <f t="shared" si="7"/>
        <v>0</v>
      </c>
      <c r="Q35" s="93">
        <f t="shared" si="7"/>
        <v>0</v>
      </c>
      <c r="R35" s="93">
        <f t="shared" si="7"/>
        <v>0</v>
      </c>
      <c r="S35" s="93">
        <f t="shared" si="7"/>
        <v>0</v>
      </c>
      <c r="T35" s="93">
        <f t="shared" si="7"/>
        <v>0</v>
      </c>
      <c r="U35" s="93">
        <f t="shared" si="7"/>
        <v>0</v>
      </c>
      <c r="V35" s="272">
        <f t="shared" si="7"/>
        <v>0</v>
      </c>
      <c r="W35" s="283">
        <f t="shared" si="5"/>
        <v>0</v>
      </c>
      <c r="X35" s="266">
        <f t="shared" si="6"/>
        <v>0</v>
      </c>
    </row>
    <row r="36" spans="1:24" ht="23.25" customHeight="1" x14ac:dyDescent="0.3">
      <c r="A36" s="87" t="s">
        <v>44</v>
      </c>
      <c r="B36" s="273">
        <v>5776</v>
      </c>
      <c r="C36" s="290">
        <v>9</v>
      </c>
      <c r="D36" s="96">
        <v>1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9</v>
      </c>
      <c r="K36" s="96">
        <v>0</v>
      </c>
      <c r="L36" s="96">
        <v>0</v>
      </c>
      <c r="M36" s="96">
        <v>3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1</v>
      </c>
      <c r="T36" s="96">
        <v>6</v>
      </c>
      <c r="U36" s="96">
        <v>0</v>
      </c>
      <c r="V36" s="258">
        <v>0</v>
      </c>
      <c r="W36" s="284">
        <f t="shared" si="5"/>
        <v>29</v>
      </c>
      <c r="X36" s="267">
        <f t="shared" si="6"/>
        <v>5805</v>
      </c>
    </row>
    <row r="37" spans="1:24" ht="23.25" customHeight="1" x14ac:dyDescent="0.3">
      <c r="A37" s="77" t="s">
        <v>45</v>
      </c>
      <c r="B37" s="274">
        <v>5593</v>
      </c>
      <c r="C37" s="291">
        <v>10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5</v>
      </c>
      <c r="K37" s="56">
        <v>0</v>
      </c>
      <c r="L37" s="56">
        <v>0</v>
      </c>
      <c r="M37" s="56">
        <v>2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2</v>
      </c>
      <c r="T37" s="56">
        <v>0</v>
      </c>
      <c r="U37" s="56">
        <v>0</v>
      </c>
      <c r="V37" s="255">
        <v>0</v>
      </c>
      <c r="W37" s="281">
        <f t="shared" si="5"/>
        <v>19</v>
      </c>
      <c r="X37" s="264">
        <f t="shared" si="6"/>
        <v>5612</v>
      </c>
    </row>
    <row r="38" spans="1:24" ht="23.25" customHeight="1" x14ac:dyDescent="0.3">
      <c r="A38" s="80" t="s">
        <v>46</v>
      </c>
      <c r="B38" s="275">
        <v>5779</v>
      </c>
      <c r="C38" s="292">
        <v>7</v>
      </c>
      <c r="D38" s="95">
        <v>1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1</v>
      </c>
      <c r="K38" s="95">
        <v>0</v>
      </c>
      <c r="L38" s="95">
        <v>0</v>
      </c>
      <c r="M38" s="95">
        <v>0</v>
      </c>
      <c r="N38" s="95">
        <v>1</v>
      </c>
      <c r="O38" s="95">
        <v>0</v>
      </c>
      <c r="P38" s="95">
        <v>0</v>
      </c>
      <c r="Q38" s="95">
        <v>0</v>
      </c>
      <c r="R38" s="95">
        <v>0</v>
      </c>
      <c r="S38" s="95">
        <v>1</v>
      </c>
      <c r="T38" s="95">
        <v>2</v>
      </c>
      <c r="U38" s="95">
        <v>0</v>
      </c>
      <c r="V38" s="256">
        <v>0</v>
      </c>
      <c r="W38" s="282">
        <f t="shared" si="5"/>
        <v>13</v>
      </c>
      <c r="X38" s="265">
        <f t="shared" si="6"/>
        <v>5792</v>
      </c>
    </row>
    <row r="39" spans="1:24" ht="23.25" customHeight="1" x14ac:dyDescent="0.3">
      <c r="A39" s="257" t="s">
        <v>47</v>
      </c>
      <c r="B39" s="276">
        <f>SUM(B36:B38)</f>
        <v>17148</v>
      </c>
      <c r="C39" s="293">
        <f>SUM(C36:C38)</f>
        <v>26</v>
      </c>
      <c r="D39" s="293">
        <f t="shared" ref="D39:U39" si="8">SUM(D36:D38)</f>
        <v>2</v>
      </c>
      <c r="E39" s="293">
        <f t="shared" si="8"/>
        <v>0</v>
      </c>
      <c r="F39" s="293">
        <f t="shared" si="8"/>
        <v>0</v>
      </c>
      <c r="G39" s="293">
        <f t="shared" si="8"/>
        <v>0</v>
      </c>
      <c r="H39" s="293">
        <f t="shared" si="8"/>
        <v>0</v>
      </c>
      <c r="I39" s="293">
        <f t="shared" si="8"/>
        <v>0</v>
      </c>
      <c r="J39" s="293">
        <f t="shared" si="8"/>
        <v>15</v>
      </c>
      <c r="K39" s="293">
        <f t="shared" si="8"/>
        <v>0</v>
      </c>
      <c r="L39" s="293">
        <f t="shared" si="8"/>
        <v>0</v>
      </c>
      <c r="M39" s="293">
        <f t="shared" si="8"/>
        <v>5</v>
      </c>
      <c r="N39" s="293">
        <f t="shared" si="8"/>
        <v>1</v>
      </c>
      <c r="O39" s="293">
        <f t="shared" si="8"/>
        <v>0</v>
      </c>
      <c r="P39" s="293">
        <f t="shared" si="8"/>
        <v>0</v>
      </c>
      <c r="Q39" s="293">
        <f t="shared" si="8"/>
        <v>0</v>
      </c>
      <c r="R39" s="293">
        <f t="shared" si="8"/>
        <v>0</v>
      </c>
      <c r="S39" s="293">
        <f t="shared" si="8"/>
        <v>4</v>
      </c>
      <c r="T39" s="293">
        <f t="shared" si="8"/>
        <v>8</v>
      </c>
      <c r="U39" s="293">
        <f t="shared" si="8"/>
        <v>0</v>
      </c>
      <c r="V39" s="92">
        <v>0</v>
      </c>
      <c r="W39" s="283">
        <f t="shared" si="5"/>
        <v>61</v>
      </c>
      <c r="X39" s="266">
        <f t="shared" si="6"/>
        <v>17209</v>
      </c>
    </row>
    <row r="40" spans="1:24" ht="23.25" customHeight="1" x14ac:dyDescent="0.3">
      <c r="A40" s="87" t="s">
        <v>48</v>
      </c>
      <c r="B40" s="273">
        <v>3835</v>
      </c>
      <c r="C40" s="96">
        <v>0</v>
      </c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1</v>
      </c>
      <c r="U40" s="96">
        <v>0</v>
      </c>
      <c r="V40" s="258">
        <v>0</v>
      </c>
      <c r="W40" s="284">
        <f t="shared" si="5"/>
        <v>1</v>
      </c>
      <c r="X40" s="267">
        <f t="shared" si="6"/>
        <v>3836</v>
      </c>
    </row>
    <row r="41" spans="1:24" ht="23.25" customHeight="1" x14ac:dyDescent="0.3">
      <c r="A41" s="77" t="s">
        <v>49</v>
      </c>
      <c r="B41" s="274">
        <v>3766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1</v>
      </c>
      <c r="U41" s="56">
        <v>0</v>
      </c>
      <c r="V41" s="255">
        <v>0</v>
      </c>
      <c r="W41" s="281">
        <f t="shared" si="5"/>
        <v>1</v>
      </c>
      <c r="X41" s="264">
        <f t="shared" si="6"/>
        <v>3767</v>
      </c>
    </row>
    <row r="42" spans="1:24" ht="23.25" customHeight="1" x14ac:dyDescent="0.3">
      <c r="A42" s="80" t="s">
        <v>50</v>
      </c>
      <c r="B42" s="275">
        <v>3901</v>
      </c>
      <c r="C42" s="95">
        <v>2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256">
        <v>0</v>
      </c>
      <c r="W42" s="282">
        <f t="shared" si="5"/>
        <v>2</v>
      </c>
      <c r="X42" s="265">
        <f t="shared" si="6"/>
        <v>3903</v>
      </c>
    </row>
    <row r="43" spans="1:24" ht="23.25" customHeight="1" x14ac:dyDescent="0.3">
      <c r="A43" s="257" t="s">
        <v>51</v>
      </c>
      <c r="B43" s="277">
        <f>SUM(B40:B42)</f>
        <v>11502</v>
      </c>
      <c r="C43" s="86">
        <f>SUM(C40:C42)</f>
        <v>2</v>
      </c>
      <c r="D43" s="86">
        <f t="shared" ref="D43:U43" si="9">SUM(D40:D42)</f>
        <v>0</v>
      </c>
      <c r="E43" s="86">
        <f t="shared" si="9"/>
        <v>0</v>
      </c>
      <c r="F43" s="86">
        <f t="shared" si="9"/>
        <v>0</v>
      </c>
      <c r="G43" s="86">
        <f t="shared" si="9"/>
        <v>0</v>
      </c>
      <c r="H43" s="86">
        <f t="shared" si="9"/>
        <v>0</v>
      </c>
      <c r="I43" s="86">
        <f t="shared" si="9"/>
        <v>0</v>
      </c>
      <c r="J43" s="86">
        <f t="shared" si="9"/>
        <v>0</v>
      </c>
      <c r="K43" s="86">
        <f t="shared" si="9"/>
        <v>0</v>
      </c>
      <c r="L43" s="86">
        <f t="shared" si="9"/>
        <v>0</v>
      </c>
      <c r="M43" s="86">
        <f t="shared" si="9"/>
        <v>0</v>
      </c>
      <c r="N43" s="86">
        <f t="shared" si="9"/>
        <v>0</v>
      </c>
      <c r="O43" s="86">
        <f t="shared" si="9"/>
        <v>0</v>
      </c>
      <c r="P43" s="86">
        <f t="shared" si="9"/>
        <v>0</v>
      </c>
      <c r="Q43" s="86">
        <f t="shared" si="9"/>
        <v>0</v>
      </c>
      <c r="R43" s="86">
        <f t="shared" si="9"/>
        <v>0</v>
      </c>
      <c r="S43" s="86">
        <f t="shared" si="9"/>
        <v>0</v>
      </c>
      <c r="T43" s="86">
        <f t="shared" si="9"/>
        <v>2</v>
      </c>
      <c r="U43" s="86">
        <f t="shared" si="9"/>
        <v>0</v>
      </c>
      <c r="V43" s="92">
        <v>0</v>
      </c>
      <c r="W43" s="283">
        <f t="shared" si="5"/>
        <v>4</v>
      </c>
      <c r="X43" s="266">
        <f t="shared" si="6"/>
        <v>11506</v>
      </c>
    </row>
    <row r="44" spans="1:24" ht="23.25" customHeight="1" x14ac:dyDescent="0.3">
      <c r="A44" s="87" t="s">
        <v>52</v>
      </c>
      <c r="B44" s="278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58">
        <v>0</v>
      </c>
      <c r="W44" s="284">
        <f t="shared" si="5"/>
        <v>0</v>
      </c>
      <c r="X44" s="267">
        <f t="shared" si="6"/>
        <v>0</v>
      </c>
    </row>
    <row r="45" spans="1:24" ht="23.25" customHeight="1" x14ac:dyDescent="0.3">
      <c r="A45" s="77" t="s">
        <v>53</v>
      </c>
      <c r="B45" s="270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55">
        <v>0</v>
      </c>
      <c r="W45" s="281">
        <f t="shared" si="5"/>
        <v>0</v>
      </c>
      <c r="X45" s="264">
        <f t="shared" si="6"/>
        <v>0</v>
      </c>
    </row>
    <row r="46" spans="1:24" ht="23.25" customHeight="1" x14ac:dyDescent="0.3">
      <c r="A46" s="80" t="s">
        <v>54</v>
      </c>
      <c r="B46" s="271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56">
        <v>0</v>
      </c>
      <c r="W46" s="282">
        <f t="shared" si="5"/>
        <v>0</v>
      </c>
      <c r="X46" s="265">
        <f t="shared" si="6"/>
        <v>0</v>
      </c>
    </row>
    <row r="47" spans="1:24" ht="23.25" customHeight="1" x14ac:dyDescent="0.3">
      <c r="A47" s="257" t="s">
        <v>55</v>
      </c>
      <c r="B47" s="277">
        <f>B44+B45+B46</f>
        <v>0</v>
      </c>
      <c r="C47" s="86">
        <f t="shared" ref="C47:U47" si="10">C44+C45+C46</f>
        <v>0</v>
      </c>
      <c r="D47" s="86">
        <f t="shared" si="10"/>
        <v>0</v>
      </c>
      <c r="E47" s="86">
        <f t="shared" si="10"/>
        <v>0</v>
      </c>
      <c r="F47" s="86">
        <f t="shared" si="10"/>
        <v>0</v>
      </c>
      <c r="G47" s="86">
        <f t="shared" si="10"/>
        <v>0</v>
      </c>
      <c r="H47" s="86">
        <f t="shared" si="10"/>
        <v>0</v>
      </c>
      <c r="I47" s="86">
        <f t="shared" si="10"/>
        <v>0</v>
      </c>
      <c r="J47" s="86">
        <f t="shared" si="10"/>
        <v>0</v>
      </c>
      <c r="K47" s="86">
        <f t="shared" si="10"/>
        <v>0</v>
      </c>
      <c r="L47" s="86">
        <f t="shared" si="10"/>
        <v>0</v>
      </c>
      <c r="M47" s="86">
        <f t="shared" si="10"/>
        <v>0</v>
      </c>
      <c r="N47" s="86">
        <f t="shared" si="10"/>
        <v>0</v>
      </c>
      <c r="O47" s="86">
        <f t="shared" si="10"/>
        <v>0</v>
      </c>
      <c r="P47" s="86">
        <f t="shared" si="10"/>
        <v>0</v>
      </c>
      <c r="Q47" s="86">
        <f t="shared" si="10"/>
        <v>0</v>
      </c>
      <c r="R47" s="86">
        <f t="shared" si="10"/>
        <v>0</v>
      </c>
      <c r="S47" s="86">
        <f t="shared" si="10"/>
        <v>0</v>
      </c>
      <c r="T47" s="86">
        <f t="shared" si="10"/>
        <v>0</v>
      </c>
      <c r="U47" s="86">
        <f t="shared" si="10"/>
        <v>0</v>
      </c>
      <c r="V47" s="92">
        <v>0</v>
      </c>
      <c r="W47" s="283">
        <f t="shared" si="5"/>
        <v>0</v>
      </c>
      <c r="X47" s="266">
        <f t="shared" si="6"/>
        <v>0</v>
      </c>
    </row>
    <row r="48" spans="1:24" ht="23.25" customHeight="1" x14ac:dyDescent="0.3">
      <c r="A48" s="259" t="s">
        <v>29</v>
      </c>
      <c r="B48" s="277">
        <f>B35+B39+B43+B47</f>
        <v>28650</v>
      </c>
      <c r="C48" s="260">
        <f>C35+C39+C43+C47</f>
        <v>28</v>
      </c>
      <c r="D48" s="260">
        <f t="shared" ref="D48:V48" si="11">D35+D39+D43+D47</f>
        <v>2</v>
      </c>
      <c r="E48" s="260">
        <f t="shared" si="11"/>
        <v>0</v>
      </c>
      <c r="F48" s="260">
        <f t="shared" si="11"/>
        <v>0</v>
      </c>
      <c r="G48" s="260">
        <f t="shared" si="11"/>
        <v>0</v>
      </c>
      <c r="H48" s="260">
        <f t="shared" si="11"/>
        <v>0</v>
      </c>
      <c r="I48" s="260">
        <f t="shared" si="11"/>
        <v>0</v>
      </c>
      <c r="J48" s="260">
        <f t="shared" si="11"/>
        <v>15</v>
      </c>
      <c r="K48" s="260">
        <f t="shared" si="11"/>
        <v>0</v>
      </c>
      <c r="L48" s="260">
        <f t="shared" si="11"/>
        <v>0</v>
      </c>
      <c r="M48" s="260">
        <f t="shared" si="11"/>
        <v>5</v>
      </c>
      <c r="N48" s="260">
        <f t="shared" si="11"/>
        <v>1</v>
      </c>
      <c r="O48" s="260">
        <f t="shared" si="11"/>
        <v>0</v>
      </c>
      <c r="P48" s="260">
        <f t="shared" si="11"/>
        <v>0</v>
      </c>
      <c r="Q48" s="260">
        <f t="shared" si="11"/>
        <v>0</v>
      </c>
      <c r="R48" s="260">
        <f t="shared" si="11"/>
        <v>0</v>
      </c>
      <c r="S48" s="260">
        <f t="shared" si="11"/>
        <v>4</v>
      </c>
      <c r="T48" s="260">
        <f t="shared" si="11"/>
        <v>10</v>
      </c>
      <c r="U48" s="260">
        <f t="shared" si="11"/>
        <v>0</v>
      </c>
      <c r="V48" s="260">
        <f t="shared" si="11"/>
        <v>0</v>
      </c>
      <c r="W48" s="283">
        <f t="shared" si="5"/>
        <v>65</v>
      </c>
      <c r="X48" s="266">
        <f t="shared" si="6"/>
        <v>28715</v>
      </c>
    </row>
    <row r="52" spans="1:24" ht="23.25" customHeight="1" x14ac:dyDescent="0.3">
      <c r="A52" s="986" t="s">
        <v>339</v>
      </c>
      <c r="B52" s="986"/>
      <c r="C52" s="986"/>
      <c r="D52" s="986"/>
      <c r="E52" s="986"/>
      <c r="F52" s="986"/>
      <c r="G52" s="986"/>
      <c r="H52" s="986"/>
      <c r="I52" s="986"/>
      <c r="J52" s="986"/>
      <c r="K52" s="986"/>
      <c r="L52" s="986"/>
      <c r="M52" s="986"/>
      <c r="N52" s="986"/>
      <c r="O52" s="986"/>
      <c r="P52" s="986"/>
      <c r="Q52" s="986"/>
      <c r="R52" s="986"/>
      <c r="S52" s="986"/>
      <c r="T52" s="986"/>
      <c r="U52" s="986"/>
      <c r="V52" s="986"/>
      <c r="W52" s="986"/>
    </row>
    <row r="53" spans="1:24" ht="23.25" customHeight="1" x14ac:dyDescent="0.3">
      <c r="B53" s="215" t="s">
        <v>336</v>
      </c>
    </row>
    <row r="54" spans="1:24" ht="54.75" customHeight="1" x14ac:dyDescent="0.3">
      <c r="A54" s="202" t="s">
        <v>34</v>
      </c>
      <c r="B54" s="202" t="s">
        <v>107</v>
      </c>
      <c r="C54" s="262" t="s">
        <v>108</v>
      </c>
      <c r="D54" s="262" t="s">
        <v>110</v>
      </c>
      <c r="E54" s="262" t="s">
        <v>109</v>
      </c>
      <c r="F54" s="268" t="s">
        <v>111</v>
      </c>
      <c r="G54" s="262" t="s">
        <v>334</v>
      </c>
      <c r="H54" s="262" t="s">
        <v>112</v>
      </c>
      <c r="I54" s="268" t="s">
        <v>113</v>
      </c>
      <c r="J54" s="262" t="s">
        <v>114</v>
      </c>
      <c r="K54" s="262" t="s">
        <v>115</v>
      </c>
      <c r="L54" s="262" t="s">
        <v>116</v>
      </c>
      <c r="M54" s="262" t="s">
        <v>117</v>
      </c>
      <c r="N54" s="262" t="s">
        <v>118</v>
      </c>
      <c r="O54" s="262" t="s">
        <v>119</v>
      </c>
      <c r="P54" s="262" t="s">
        <v>120</v>
      </c>
      <c r="Q54" s="262" t="s">
        <v>121</v>
      </c>
      <c r="R54" s="262" t="s">
        <v>122</v>
      </c>
      <c r="S54" s="268" t="s">
        <v>123</v>
      </c>
      <c r="T54" s="262" t="s">
        <v>106</v>
      </c>
      <c r="U54" s="262" t="s">
        <v>277</v>
      </c>
      <c r="V54" s="262" t="s">
        <v>270</v>
      </c>
      <c r="W54" s="279" t="s">
        <v>333</v>
      </c>
      <c r="X54" s="201" t="s">
        <v>29</v>
      </c>
    </row>
    <row r="55" spans="1:24" ht="23.25" customHeight="1" x14ac:dyDescent="0.3">
      <c r="A55" s="87" t="s">
        <v>37</v>
      </c>
      <c r="B55" s="269">
        <f>B4+B29</f>
        <v>32</v>
      </c>
      <c r="C55" s="51">
        <f t="shared" ref="C55:U69" si="12">C4+C29</f>
        <v>1</v>
      </c>
      <c r="D55" s="51">
        <f t="shared" si="12"/>
        <v>0</v>
      </c>
      <c r="E55" s="51">
        <f t="shared" si="12"/>
        <v>0</v>
      </c>
      <c r="F55" s="51">
        <f t="shared" si="12"/>
        <v>0</v>
      </c>
      <c r="G55" s="51">
        <f t="shared" si="12"/>
        <v>0</v>
      </c>
      <c r="H55" s="51">
        <f t="shared" si="12"/>
        <v>0</v>
      </c>
      <c r="I55" s="51">
        <f t="shared" si="12"/>
        <v>0</v>
      </c>
      <c r="J55" s="51">
        <f t="shared" si="12"/>
        <v>0</v>
      </c>
      <c r="K55" s="51">
        <f t="shared" si="12"/>
        <v>0</v>
      </c>
      <c r="L55" s="51">
        <f t="shared" si="12"/>
        <v>0</v>
      </c>
      <c r="M55" s="51">
        <f t="shared" si="12"/>
        <v>0</v>
      </c>
      <c r="N55" s="51">
        <f t="shared" si="12"/>
        <v>0</v>
      </c>
      <c r="O55" s="51">
        <f t="shared" si="12"/>
        <v>0</v>
      </c>
      <c r="P55" s="51">
        <f t="shared" si="12"/>
        <v>0</v>
      </c>
      <c r="Q55" s="51">
        <f t="shared" si="12"/>
        <v>0</v>
      </c>
      <c r="R55" s="51">
        <f t="shared" si="12"/>
        <v>0</v>
      </c>
      <c r="S55" s="51">
        <f t="shared" si="12"/>
        <v>0</v>
      </c>
      <c r="T55" s="51">
        <f t="shared" si="12"/>
        <v>0</v>
      </c>
      <c r="U55" s="51">
        <f t="shared" si="12"/>
        <v>0</v>
      </c>
      <c r="V55" s="254">
        <v>0</v>
      </c>
      <c r="W55" s="280">
        <f>V55+U55+T55+S55+R55+Q55+O55+P55+N55+M55+L55+K55+J55+I55+H55+G55+F55+E55+D55+C55</f>
        <v>1</v>
      </c>
      <c r="X55" s="263">
        <f>W55+B55</f>
        <v>33</v>
      </c>
    </row>
    <row r="56" spans="1:24" ht="23.25" customHeight="1" x14ac:dyDescent="0.3">
      <c r="A56" s="77" t="s">
        <v>38</v>
      </c>
      <c r="B56" s="269">
        <f t="shared" ref="B56:Q74" si="13">B5+B30</f>
        <v>44</v>
      </c>
      <c r="C56" s="51">
        <f t="shared" si="13"/>
        <v>0</v>
      </c>
      <c r="D56" s="51">
        <f t="shared" si="13"/>
        <v>0</v>
      </c>
      <c r="E56" s="51">
        <f t="shared" si="13"/>
        <v>0</v>
      </c>
      <c r="F56" s="51">
        <f t="shared" si="13"/>
        <v>0</v>
      </c>
      <c r="G56" s="51">
        <f t="shared" si="13"/>
        <v>0</v>
      </c>
      <c r="H56" s="51">
        <f t="shared" si="13"/>
        <v>0</v>
      </c>
      <c r="I56" s="51">
        <f t="shared" si="13"/>
        <v>0</v>
      </c>
      <c r="J56" s="51">
        <f t="shared" si="13"/>
        <v>0</v>
      </c>
      <c r="K56" s="51">
        <f t="shared" si="13"/>
        <v>0</v>
      </c>
      <c r="L56" s="51">
        <f t="shared" si="13"/>
        <v>0</v>
      </c>
      <c r="M56" s="51">
        <f t="shared" si="13"/>
        <v>0</v>
      </c>
      <c r="N56" s="51">
        <f t="shared" si="13"/>
        <v>0</v>
      </c>
      <c r="O56" s="51">
        <f t="shared" si="13"/>
        <v>0</v>
      </c>
      <c r="P56" s="51">
        <f t="shared" si="13"/>
        <v>0</v>
      </c>
      <c r="Q56" s="51">
        <f t="shared" si="13"/>
        <v>0</v>
      </c>
      <c r="R56" s="51">
        <f t="shared" si="12"/>
        <v>0</v>
      </c>
      <c r="S56" s="51">
        <f t="shared" si="12"/>
        <v>0</v>
      </c>
      <c r="T56" s="51">
        <f t="shared" si="12"/>
        <v>0</v>
      </c>
      <c r="U56" s="51">
        <f t="shared" si="12"/>
        <v>0</v>
      </c>
      <c r="V56" s="255">
        <v>0</v>
      </c>
      <c r="W56" s="281">
        <f t="shared" ref="W56:W74" si="14">V56+U56+T56+S56+R56+Q56+O56+P56+N56+M56+L56+K56+J56+I56+H56+G56+F56+E56+D56+C56</f>
        <v>0</v>
      </c>
      <c r="X56" s="264">
        <f t="shared" ref="X56:X74" si="15">W56+B56</f>
        <v>44</v>
      </c>
    </row>
    <row r="57" spans="1:24" ht="23.25" customHeight="1" x14ac:dyDescent="0.3">
      <c r="A57" s="77" t="s">
        <v>39</v>
      </c>
      <c r="B57" s="269">
        <f t="shared" si="13"/>
        <v>48</v>
      </c>
      <c r="C57" s="51">
        <f t="shared" si="12"/>
        <v>0</v>
      </c>
      <c r="D57" s="51">
        <f t="shared" si="12"/>
        <v>0</v>
      </c>
      <c r="E57" s="51">
        <f t="shared" si="12"/>
        <v>0</v>
      </c>
      <c r="F57" s="51">
        <f t="shared" si="12"/>
        <v>0</v>
      </c>
      <c r="G57" s="51">
        <f t="shared" si="12"/>
        <v>0</v>
      </c>
      <c r="H57" s="51">
        <f t="shared" si="12"/>
        <v>0</v>
      </c>
      <c r="I57" s="51">
        <f t="shared" si="12"/>
        <v>0</v>
      </c>
      <c r="J57" s="51">
        <f t="shared" si="12"/>
        <v>0</v>
      </c>
      <c r="K57" s="51">
        <f t="shared" si="12"/>
        <v>0</v>
      </c>
      <c r="L57" s="51">
        <f t="shared" si="12"/>
        <v>0</v>
      </c>
      <c r="M57" s="51">
        <f t="shared" si="12"/>
        <v>0</v>
      </c>
      <c r="N57" s="51">
        <f t="shared" si="12"/>
        <v>0</v>
      </c>
      <c r="O57" s="51">
        <f t="shared" si="12"/>
        <v>0</v>
      </c>
      <c r="P57" s="51">
        <f t="shared" si="12"/>
        <v>0</v>
      </c>
      <c r="Q57" s="51">
        <f t="shared" si="12"/>
        <v>0</v>
      </c>
      <c r="R57" s="51">
        <f t="shared" si="12"/>
        <v>0</v>
      </c>
      <c r="S57" s="51">
        <f t="shared" si="12"/>
        <v>0</v>
      </c>
      <c r="T57" s="51">
        <f t="shared" si="12"/>
        <v>0</v>
      </c>
      <c r="U57" s="51">
        <f t="shared" si="12"/>
        <v>0</v>
      </c>
      <c r="V57" s="255">
        <v>0</v>
      </c>
      <c r="W57" s="281">
        <f t="shared" si="14"/>
        <v>0</v>
      </c>
      <c r="X57" s="264">
        <f t="shared" si="15"/>
        <v>48</v>
      </c>
    </row>
    <row r="58" spans="1:24" ht="23.25" customHeight="1" x14ac:dyDescent="0.3">
      <c r="A58" s="77" t="s">
        <v>40</v>
      </c>
      <c r="B58" s="269">
        <f t="shared" si="13"/>
        <v>46</v>
      </c>
      <c r="C58" s="51">
        <f t="shared" si="12"/>
        <v>0</v>
      </c>
      <c r="D58" s="51">
        <f t="shared" si="12"/>
        <v>0</v>
      </c>
      <c r="E58" s="51">
        <f t="shared" si="12"/>
        <v>0</v>
      </c>
      <c r="F58" s="51">
        <f t="shared" si="12"/>
        <v>0</v>
      </c>
      <c r="G58" s="51">
        <f t="shared" si="12"/>
        <v>0</v>
      </c>
      <c r="H58" s="51">
        <f t="shared" si="12"/>
        <v>0</v>
      </c>
      <c r="I58" s="51">
        <f t="shared" si="12"/>
        <v>0</v>
      </c>
      <c r="J58" s="51">
        <f t="shared" si="12"/>
        <v>0</v>
      </c>
      <c r="K58" s="51">
        <f t="shared" si="12"/>
        <v>0</v>
      </c>
      <c r="L58" s="51">
        <f t="shared" si="12"/>
        <v>0</v>
      </c>
      <c r="M58" s="51">
        <f t="shared" si="12"/>
        <v>0</v>
      </c>
      <c r="N58" s="51">
        <f t="shared" si="12"/>
        <v>0</v>
      </c>
      <c r="O58" s="51">
        <f t="shared" si="12"/>
        <v>0</v>
      </c>
      <c r="P58" s="51">
        <f t="shared" si="12"/>
        <v>0</v>
      </c>
      <c r="Q58" s="51">
        <f t="shared" si="12"/>
        <v>0</v>
      </c>
      <c r="R58" s="51">
        <f t="shared" si="12"/>
        <v>0</v>
      </c>
      <c r="S58" s="51">
        <f t="shared" si="12"/>
        <v>0</v>
      </c>
      <c r="T58" s="51">
        <f t="shared" si="12"/>
        <v>0</v>
      </c>
      <c r="U58" s="51">
        <f t="shared" si="12"/>
        <v>0</v>
      </c>
      <c r="V58" s="255">
        <v>0</v>
      </c>
      <c r="W58" s="281">
        <f t="shared" si="14"/>
        <v>0</v>
      </c>
      <c r="X58" s="264">
        <f t="shared" si="15"/>
        <v>46</v>
      </c>
    </row>
    <row r="59" spans="1:24" ht="23.25" customHeight="1" x14ac:dyDescent="0.3">
      <c r="A59" s="77" t="s">
        <v>41</v>
      </c>
      <c r="B59" s="269">
        <f t="shared" si="13"/>
        <v>65</v>
      </c>
      <c r="C59" s="51">
        <f t="shared" si="12"/>
        <v>0</v>
      </c>
      <c r="D59" s="51">
        <f t="shared" si="12"/>
        <v>0</v>
      </c>
      <c r="E59" s="51">
        <f t="shared" si="12"/>
        <v>0</v>
      </c>
      <c r="F59" s="51">
        <f t="shared" si="12"/>
        <v>0</v>
      </c>
      <c r="G59" s="51">
        <f t="shared" si="12"/>
        <v>0</v>
      </c>
      <c r="H59" s="51">
        <f t="shared" si="12"/>
        <v>0</v>
      </c>
      <c r="I59" s="51">
        <f t="shared" si="12"/>
        <v>0</v>
      </c>
      <c r="J59" s="51">
        <f t="shared" si="12"/>
        <v>0</v>
      </c>
      <c r="K59" s="51">
        <f t="shared" si="12"/>
        <v>0</v>
      </c>
      <c r="L59" s="51">
        <f t="shared" si="12"/>
        <v>0</v>
      </c>
      <c r="M59" s="51">
        <f t="shared" si="12"/>
        <v>0</v>
      </c>
      <c r="N59" s="51">
        <f t="shared" si="12"/>
        <v>0</v>
      </c>
      <c r="O59" s="51">
        <f t="shared" si="12"/>
        <v>0</v>
      </c>
      <c r="P59" s="51">
        <f t="shared" si="12"/>
        <v>0</v>
      </c>
      <c r="Q59" s="51">
        <f t="shared" si="12"/>
        <v>0</v>
      </c>
      <c r="R59" s="51">
        <f t="shared" si="12"/>
        <v>0</v>
      </c>
      <c r="S59" s="51">
        <f t="shared" si="12"/>
        <v>0</v>
      </c>
      <c r="T59" s="51">
        <f t="shared" si="12"/>
        <v>0</v>
      </c>
      <c r="U59" s="51">
        <f t="shared" si="12"/>
        <v>0</v>
      </c>
      <c r="V59" s="255">
        <v>0</v>
      </c>
      <c r="W59" s="281">
        <f t="shared" si="14"/>
        <v>0</v>
      </c>
      <c r="X59" s="264">
        <f t="shared" si="15"/>
        <v>65</v>
      </c>
    </row>
    <row r="60" spans="1:24" ht="23.25" customHeight="1" x14ac:dyDescent="0.3">
      <c r="A60" s="80" t="s">
        <v>42</v>
      </c>
      <c r="B60" s="269">
        <f t="shared" si="13"/>
        <v>52</v>
      </c>
      <c r="C60" s="51">
        <f t="shared" si="12"/>
        <v>0</v>
      </c>
      <c r="D60" s="51">
        <f t="shared" si="12"/>
        <v>0</v>
      </c>
      <c r="E60" s="51">
        <f t="shared" si="12"/>
        <v>0</v>
      </c>
      <c r="F60" s="51">
        <f t="shared" si="12"/>
        <v>0</v>
      </c>
      <c r="G60" s="51">
        <f t="shared" si="12"/>
        <v>0</v>
      </c>
      <c r="H60" s="51">
        <f t="shared" si="12"/>
        <v>0</v>
      </c>
      <c r="I60" s="51">
        <f t="shared" si="12"/>
        <v>0</v>
      </c>
      <c r="J60" s="51">
        <f t="shared" si="12"/>
        <v>0</v>
      </c>
      <c r="K60" s="51">
        <f t="shared" si="12"/>
        <v>0</v>
      </c>
      <c r="L60" s="51">
        <f t="shared" si="12"/>
        <v>0</v>
      </c>
      <c r="M60" s="51">
        <f t="shared" si="12"/>
        <v>0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51">
        <f t="shared" si="12"/>
        <v>0</v>
      </c>
      <c r="R60" s="51">
        <f t="shared" si="12"/>
        <v>0</v>
      </c>
      <c r="S60" s="51">
        <f t="shared" si="12"/>
        <v>0</v>
      </c>
      <c r="T60" s="51">
        <f t="shared" si="12"/>
        <v>0</v>
      </c>
      <c r="U60" s="51">
        <f t="shared" si="12"/>
        <v>0</v>
      </c>
      <c r="V60" s="256">
        <v>0</v>
      </c>
      <c r="W60" s="282">
        <f t="shared" si="14"/>
        <v>0</v>
      </c>
      <c r="X60" s="265">
        <f t="shared" si="15"/>
        <v>52</v>
      </c>
    </row>
    <row r="61" spans="1:24" ht="23.25" customHeight="1" x14ac:dyDescent="0.3">
      <c r="A61" s="257" t="s">
        <v>43</v>
      </c>
      <c r="B61" s="269">
        <f t="shared" si="13"/>
        <v>287</v>
      </c>
      <c r="C61" s="286">
        <f t="shared" si="12"/>
        <v>1</v>
      </c>
      <c r="D61" s="286">
        <f t="shared" si="12"/>
        <v>0</v>
      </c>
      <c r="E61" s="286">
        <f t="shared" si="12"/>
        <v>0</v>
      </c>
      <c r="F61" s="286">
        <f t="shared" si="12"/>
        <v>0</v>
      </c>
      <c r="G61" s="286">
        <f t="shared" si="12"/>
        <v>0</v>
      </c>
      <c r="H61" s="286">
        <f t="shared" si="12"/>
        <v>0</v>
      </c>
      <c r="I61" s="286">
        <f t="shared" si="12"/>
        <v>0</v>
      </c>
      <c r="J61" s="286">
        <f t="shared" si="12"/>
        <v>0</v>
      </c>
      <c r="K61" s="286">
        <f t="shared" si="12"/>
        <v>0</v>
      </c>
      <c r="L61" s="286">
        <f t="shared" si="12"/>
        <v>0</v>
      </c>
      <c r="M61" s="286">
        <f t="shared" si="12"/>
        <v>0</v>
      </c>
      <c r="N61" s="286">
        <f t="shared" si="12"/>
        <v>0</v>
      </c>
      <c r="O61" s="286">
        <f t="shared" si="12"/>
        <v>0</v>
      </c>
      <c r="P61" s="286">
        <f t="shared" si="12"/>
        <v>0</v>
      </c>
      <c r="Q61" s="286">
        <f t="shared" si="12"/>
        <v>0</v>
      </c>
      <c r="R61" s="286">
        <f t="shared" si="12"/>
        <v>0</v>
      </c>
      <c r="S61" s="286">
        <f t="shared" si="12"/>
        <v>0</v>
      </c>
      <c r="T61" s="286">
        <f t="shared" si="12"/>
        <v>0</v>
      </c>
      <c r="U61" s="286">
        <f t="shared" si="12"/>
        <v>0</v>
      </c>
      <c r="V61" s="272">
        <f t="shared" ref="V61" si="16">SUM(V55:V60)</f>
        <v>0</v>
      </c>
      <c r="W61" s="283">
        <f t="shared" si="14"/>
        <v>1</v>
      </c>
      <c r="X61" s="266">
        <f t="shared" si="15"/>
        <v>288</v>
      </c>
    </row>
    <row r="62" spans="1:24" ht="23.25" customHeight="1" x14ac:dyDescent="0.3">
      <c r="A62" s="87" t="s">
        <v>44</v>
      </c>
      <c r="B62" s="269">
        <f t="shared" si="13"/>
        <v>15110</v>
      </c>
      <c r="C62" s="51">
        <f t="shared" si="12"/>
        <v>19</v>
      </c>
      <c r="D62" s="51">
        <f t="shared" si="12"/>
        <v>1</v>
      </c>
      <c r="E62" s="51">
        <f t="shared" si="12"/>
        <v>1</v>
      </c>
      <c r="F62" s="51">
        <f t="shared" si="12"/>
        <v>0</v>
      </c>
      <c r="G62" s="51">
        <f t="shared" si="12"/>
        <v>0</v>
      </c>
      <c r="H62" s="51">
        <f t="shared" si="12"/>
        <v>0</v>
      </c>
      <c r="I62" s="51">
        <f t="shared" si="12"/>
        <v>0</v>
      </c>
      <c r="J62" s="51">
        <f t="shared" si="12"/>
        <v>21</v>
      </c>
      <c r="K62" s="51">
        <f t="shared" si="12"/>
        <v>0</v>
      </c>
      <c r="L62" s="51">
        <f t="shared" si="12"/>
        <v>0</v>
      </c>
      <c r="M62" s="51">
        <f t="shared" si="12"/>
        <v>6</v>
      </c>
      <c r="N62" s="51">
        <f t="shared" si="12"/>
        <v>0</v>
      </c>
      <c r="O62" s="51">
        <f t="shared" si="12"/>
        <v>0</v>
      </c>
      <c r="P62" s="51">
        <f t="shared" si="12"/>
        <v>0</v>
      </c>
      <c r="Q62" s="51">
        <f t="shared" si="12"/>
        <v>0</v>
      </c>
      <c r="R62" s="51">
        <f t="shared" si="12"/>
        <v>0</v>
      </c>
      <c r="S62" s="51">
        <f t="shared" si="12"/>
        <v>1</v>
      </c>
      <c r="T62" s="51">
        <f t="shared" si="12"/>
        <v>7</v>
      </c>
      <c r="U62" s="51">
        <f t="shared" si="12"/>
        <v>0</v>
      </c>
      <c r="V62" s="258">
        <v>0</v>
      </c>
      <c r="W62" s="284">
        <f t="shared" si="14"/>
        <v>56</v>
      </c>
      <c r="X62" s="267">
        <f t="shared" si="15"/>
        <v>15166</v>
      </c>
    </row>
    <row r="63" spans="1:24" ht="23.25" customHeight="1" x14ac:dyDescent="0.3">
      <c r="A63" s="77" t="s">
        <v>45</v>
      </c>
      <c r="B63" s="269">
        <f t="shared" si="13"/>
        <v>14360</v>
      </c>
      <c r="C63" s="51">
        <f t="shared" si="12"/>
        <v>19</v>
      </c>
      <c r="D63" s="51">
        <f t="shared" si="12"/>
        <v>0</v>
      </c>
      <c r="E63" s="51">
        <f t="shared" si="12"/>
        <v>0</v>
      </c>
      <c r="F63" s="51">
        <f t="shared" si="12"/>
        <v>0</v>
      </c>
      <c r="G63" s="51">
        <f t="shared" si="12"/>
        <v>0</v>
      </c>
      <c r="H63" s="51">
        <f t="shared" si="12"/>
        <v>0</v>
      </c>
      <c r="I63" s="51">
        <f t="shared" si="12"/>
        <v>0</v>
      </c>
      <c r="J63" s="51">
        <f t="shared" si="12"/>
        <v>13</v>
      </c>
      <c r="K63" s="51">
        <f t="shared" si="12"/>
        <v>0</v>
      </c>
      <c r="L63" s="51">
        <f t="shared" si="12"/>
        <v>0</v>
      </c>
      <c r="M63" s="51">
        <f t="shared" si="12"/>
        <v>4</v>
      </c>
      <c r="N63" s="51">
        <f t="shared" si="12"/>
        <v>0</v>
      </c>
      <c r="O63" s="51">
        <f t="shared" si="12"/>
        <v>0</v>
      </c>
      <c r="P63" s="51">
        <f t="shared" si="12"/>
        <v>0</v>
      </c>
      <c r="Q63" s="51">
        <f t="shared" si="12"/>
        <v>0</v>
      </c>
      <c r="R63" s="51">
        <f t="shared" si="12"/>
        <v>0</v>
      </c>
      <c r="S63" s="51">
        <f t="shared" si="12"/>
        <v>2</v>
      </c>
      <c r="T63" s="51">
        <f t="shared" si="12"/>
        <v>1</v>
      </c>
      <c r="U63" s="51">
        <f t="shared" si="12"/>
        <v>0</v>
      </c>
      <c r="V63" s="255">
        <v>0</v>
      </c>
      <c r="W63" s="281">
        <f t="shared" si="14"/>
        <v>39</v>
      </c>
      <c r="X63" s="264">
        <f t="shared" si="15"/>
        <v>14399</v>
      </c>
    </row>
    <row r="64" spans="1:24" ht="23.25" customHeight="1" x14ac:dyDescent="0.3">
      <c r="A64" s="80" t="s">
        <v>46</v>
      </c>
      <c r="B64" s="269">
        <f t="shared" si="13"/>
        <v>14438</v>
      </c>
      <c r="C64" s="51">
        <f t="shared" si="12"/>
        <v>14</v>
      </c>
      <c r="D64" s="51">
        <f t="shared" si="12"/>
        <v>3</v>
      </c>
      <c r="E64" s="51">
        <f t="shared" si="12"/>
        <v>0</v>
      </c>
      <c r="F64" s="51">
        <f t="shared" si="12"/>
        <v>1</v>
      </c>
      <c r="G64" s="51">
        <f t="shared" si="12"/>
        <v>0</v>
      </c>
      <c r="H64" s="51">
        <f t="shared" si="12"/>
        <v>0</v>
      </c>
      <c r="I64" s="51">
        <f t="shared" si="12"/>
        <v>0</v>
      </c>
      <c r="J64" s="51">
        <f t="shared" si="12"/>
        <v>8</v>
      </c>
      <c r="K64" s="51">
        <f t="shared" si="12"/>
        <v>0</v>
      </c>
      <c r="L64" s="51">
        <f t="shared" si="12"/>
        <v>0</v>
      </c>
      <c r="M64" s="51">
        <f t="shared" si="12"/>
        <v>2</v>
      </c>
      <c r="N64" s="51">
        <f t="shared" si="12"/>
        <v>1</v>
      </c>
      <c r="O64" s="51">
        <f t="shared" si="12"/>
        <v>0</v>
      </c>
      <c r="P64" s="51">
        <f t="shared" si="12"/>
        <v>1</v>
      </c>
      <c r="Q64" s="51">
        <f t="shared" si="12"/>
        <v>0</v>
      </c>
      <c r="R64" s="51">
        <f t="shared" si="12"/>
        <v>0</v>
      </c>
      <c r="S64" s="51">
        <f t="shared" si="12"/>
        <v>2</v>
      </c>
      <c r="T64" s="51">
        <f t="shared" si="12"/>
        <v>3</v>
      </c>
      <c r="U64" s="51">
        <f t="shared" si="12"/>
        <v>0</v>
      </c>
      <c r="V64" s="256">
        <v>0</v>
      </c>
      <c r="W64" s="282">
        <f t="shared" si="14"/>
        <v>35</v>
      </c>
      <c r="X64" s="265">
        <f t="shared" si="15"/>
        <v>14473</v>
      </c>
    </row>
    <row r="65" spans="1:24" ht="23.25" customHeight="1" x14ac:dyDescent="0.3">
      <c r="A65" s="257" t="s">
        <v>47</v>
      </c>
      <c r="B65" s="269">
        <f t="shared" si="13"/>
        <v>43908</v>
      </c>
      <c r="C65" s="286">
        <f t="shared" si="12"/>
        <v>52</v>
      </c>
      <c r="D65" s="286">
        <f t="shared" si="12"/>
        <v>5</v>
      </c>
      <c r="E65" s="286">
        <f t="shared" si="12"/>
        <v>0</v>
      </c>
      <c r="F65" s="286">
        <f t="shared" si="12"/>
        <v>1</v>
      </c>
      <c r="G65" s="286">
        <f t="shared" si="12"/>
        <v>0</v>
      </c>
      <c r="H65" s="286">
        <f t="shared" si="12"/>
        <v>0</v>
      </c>
      <c r="I65" s="286">
        <f t="shared" si="12"/>
        <v>0</v>
      </c>
      <c r="J65" s="286">
        <f t="shared" si="12"/>
        <v>42</v>
      </c>
      <c r="K65" s="286">
        <f t="shared" si="12"/>
        <v>0</v>
      </c>
      <c r="L65" s="286">
        <f t="shared" si="12"/>
        <v>0</v>
      </c>
      <c r="M65" s="286">
        <f t="shared" si="12"/>
        <v>12</v>
      </c>
      <c r="N65" s="286">
        <f t="shared" si="12"/>
        <v>1</v>
      </c>
      <c r="O65" s="286">
        <f t="shared" si="12"/>
        <v>0</v>
      </c>
      <c r="P65" s="286">
        <f t="shared" si="12"/>
        <v>1</v>
      </c>
      <c r="Q65" s="286">
        <f t="shared" si="12"/>
        <v>0</v>
      </c>
      <c r="R65" s="286">
        <f t="shared" si="12"/>
        <v>0</v>
      </c>
      <c r="S65" s="286">
        <f t="shared" si="12"/>
        <v>5</v>
      </c>
      <c r="T65" s="286">
        <f t="shared" si="12"/>
        <v>11</v>
      </c>
      <c r="U65" s="286">
        <f t="shared" si="12"/>
        <v>0</v>
      </c>
      <c r="V65" s="92">
        <v>0</v>
      </c>
      <c r="W65" s="283">
        <f t="shared" si="14"/>
        <v>130</v>
      </c>
      <c r="X65" s="266">
        <f t="shared" si="15"/>
        <v>44038</v>
      </c>
    </row>
    <row r="66" spans="1:24" ht="23.25" customHeight="1" x14ac:dyDescent="0.3">
      <c r="A66" s="87" t="s">
        <v>48</v>
      </c>
      <c r="B66" s="269">
        <f t="shared" si="13"/>
        <v>10710</v>
      </c>
      <c r="C66" s="51">
        <f t="shared" si="12"/>
        <v>4</v>
      </c>
      <c r="D66" s="51">
        <f t="shared" si="12"/>
        <v>2</v>
      </c>
      <c r="E66" s="51">
        <f t="shared" si="12"/>
        <v>0</v>
      </c>
      <c r="F66" s="51">
        <f t="shared" si="12"/>
        <v>0</v>
      </c>
      <c r="G66" s="51">
        <f t="shared" si="12"/>
        <v>0</v>
      </c>
      <c r="H66" s="51">
        <f t="shared" si="12"/>
        <v>0</v>
      </c>
      <c r="I66" s="51">
        <f t="shared" si="12"/>
        <v>0</v>
      </c>
      <c r="J66" s="51">
        <f t="shared" si="12"/>
        <v>5</v>
      </c>
      <c r="K66" s="51">
        <f t="shared" si="12"/>
        <v>0</v>
      </c>
      <c r="L66" s="51">
        <f t="shared" si="12"/>
        <v>0</v>
      </c>
      <c r="M66" s="51">
        <f t="shared" si="12"/>
        <v>2</v>
      </c>
      <c r="N66" s="51">
        <f t="shared" si="12"/>
        <v>0</v>
      </c>
      <c r="O66" s="51">
        <f t="shared" si="12"/>
        <v>0</v>
      </c>
      <c r="P66" s="51">
        <f t="shared" si="12"/>
        <v>0</v>
      </c>
      <c r="Q66" s="51">
        <f t="shared" si="12"/>
        <v>0</v>
      </c>
      <c r="R66" s="51">
        <f t="shared" si="12"/>
        <v>0</v>
      </c>
      <c r="S66" s="51">
        <f t="shared" si="12"/>
        <v>1</v>
      </c>
      <c r="T66" s="51">
        <f t="shared" si="12"/>
        <v>2</v>
      </c>
      <c r="U66" s="51">
        <f t="shared" si="12"/>
        <v>0</v>
      </c>
      <c r="V66" s="258">
        <v>0</v>
      </c>
      <c r="W66" s="284">
        <f t="shared" si="14"/>
        <v>16</v>
      </c>
      <c r="X66" s="267">
        <f t="shared" si="15"/>
        <v>10726</v>
      </c>
    </row>
    <row r="67" spans="1:24" ht="23.25" customHeight="1" x14ac:dyDescent="0.3">
      <c r="A67" s="77" t="s">
        <v>49</v>
      </c>
      <c r="B67" s="269">
        <f t="shared" si="13"/>
        <v>10516</v>
      </c>
      <c r="C67" s="51">
        <f t="shared" si="12"/>
        <v>3</v>
      </c>
      <c r="D67" s="51">
        <f t="shared" si="12"/>
        <v>0</v>
      </c>
      <c r="E67" s="51">
        <f t="shared" si="12"/>
        <v>0</v>
      </c>
      <c r="F67" s="51">
        <f t="shared" si="12"/>
        <v>0</v>
      </c>
      <c r="G67" s="51">
        <f t="shared" si="12"/>
        <v>0</v>
      </c>
      <c r="H67" s="51">
        <f t="shared" si="12"/>
        <v>0</v>
      </c>
      <c r="I67" s="51">
        <f t="shared" si="12"/>
        <v>0</v>
      </c>
      <c r="J67" s="51">
        <f t="shared" si="12"/>
        <v>2</v>
      </c>
      <c r="K67" s="51">
        <f t="shared" si="12"/>
        <v>0</v>
      </c>
      <c r="L67" s="51">
        <f t="shared" si="12"/>
        <v>0</v>
      </c>
      <c r="M67" s="51">
        <f t="shared" si="12"/>
        <v>1</v>
      </c>
      <c r="N67" s="51">
        <f t="shared" si="12"/>
        <v>0</v>
      </c>
      <c r="O67" s="51">
        <f t="shared" si="12"/>
        <v>0</v>
      </c>
      <c r="P67" s="51">
        <f t="shared" si="12"/>
        <v>0</v>
      </c>
      <c r="Q67" s="51">
        <f t="shared" si="12"/>
        <v>0</v>
      </c>
      <c r="R67" s="51">
        <f t="shared" si="12"/>
        <v>0</v>
      </c>
      <c r="S67" s="51">
        <f t="shared" si="12"/>
        <v>0</v>
      </c>
      <c r="T67" s="51">
        <f t="shared" si="12"/>
        <v>2</v>
      </c>
      <c r="U67" s="51">
        <f t="shared" si="12"/>
        <v>1</v>
      </c>
      <c r="V67" s="255">
        <v>0</v>
      </c>
      <c r="W67" s="281">
        <f t="shared" si="14"/>
        <v>9</v>
      </c>
      <c r="X67" s="264">
        <f t="shared" si="15"/>
        <v>10525</v>
      </c>
    </row>
    <row r="68" spans="1:24" ht="23.25" customHeight="1" x14ac:dyDescent="0.3">
      <c r="A68" s="80" t="s">
        <v>50</v>
      </c>
      <c r="B68" s="269">
        <f t="shared" si="13"/>
        <v>11161</v>
      </c>
      <c r="C68" s="51">
        <f t="shared" si="12"/>
        <v>5</v>
      </c>
      <c r="D68" s="51">
        <f t="shared" si="12"/>
        <v>1</v>
      </c>
      <c r="E68" s="51">
        <f t="shared" si="12"/>
        <v>1</v>
      </c>
      <c r="F68" s="51">
        <f t="shared" si="12"/>
        <v>0</v>
      </c>
      <c r="G68" s="51">
        <f t="shared" si="12"/>
        <v>0</v>
      </c>
      <c r="H68" s="51">
        <f t="shared" si="12"/>
        <v>0</v>
      </c>
      <c r="I68" s="51">
        <f t="shared" si="12"/>
        <v>0</v>
      </c>
      <c r="J68" s="51">
        <f t="shared" si="12"/>
        <v>2</v>
      </c>
      <c r="K68" s="51">
        <f t="shared" si="12"/>
        <v>0</v>
      </c>
      <c r="L68" s="51">
        <f t="shared" si="12"/>
        <v>0</v>
      </c>
      <c r="M68" s="51">
        <f t="shared" si="12"/>
        <v>0</v>
      </c>
      <c r="N68" s="51">
        <f t="shared" si="12"/>
        <v>0</v>
      </c>
      <c r="O68" s="51">
        <f t="shared" si="12"/>
        <v>0</v>
      </c>
      <c r="P68" s="51">
        <f t="shared" si="12"/>
        <v>0</v>
      </c>
      <c r="Q68" s="51">
        <f t="shared" si="12"/>
        <v>0</v>
      </c>
      <c r="R68" s="51">
        <f t="shared" si="12"/>
        <v>0</v>
      </c>
      <c r="S68" s="51">
        <f t="shared" si="12"/>
        <v>1</v>
      </c>
      <c r="T68" s="51">
        <f t="shared" si="12"/>
        <v>0</v>
      </c>
      <c r="U68" s="51">
        <f t="shared" si="12"/>
        <v>0</v>
      </c>
      <c r="V68" s="256">
        <v>0</v>
      </c>
      <c r="W68" s="282">
        <f t="shared" si="14"/>
        <v>10</v>
      </c>
      <c r="X68" s="265">
        <f t="shared" si="15"/>
        <v>11171</v>
      </c>
    </row>
    <row r="69" spans="1:24" ht="23.25" customHeight="1" x14ac:dyDescent="0.3">
      <c r="A69" s="257" t="s">
        <v>51</v>
      </c>
      <c r="B69" s="269">
        <f t="shared" si="13"/>
        <v>32387</v>
      </c>
      <c r="C69" s="286">
        <f t="shared" si="12"/>
        <v>12</v>
      </c>
      <c r="D69" s="286">
        <f t="shared" si="12"/>
        <v>3</v>
      </c>
      <c r="E69" s="286">
        <f t="shared" si="12"/>
        <v>1</v>
      </c>
      <c r="F69" s="286">
        <f t="shared" si="12"/>
        <v>0</v>
      </c>
      <c r="G69" s="286">
        <f t="shared" ref="C69:U74" si="17">G18+G43</f>
        <v>0</v>
      </c>
      <c r="H69" s="286">
        <f t="shared" si="17"/>
        <v>0</v>
      </c>
      <c r="I69" s="286">
        <f t="shared" si="17"/>
        <v>0</v>
      </c>
      <c r="J69" s="286">
        <f t="shared" si="17"/>
        <v>9</v>
      </c>
      <c r="K69" s="286">
        <f t="shared" si="17"/>
        <v>0</v>
      </c>
      <c r="L69" s="286">
        <f t="shared" si="17"/>
        <v>0</v>
      </c>
      <c r="M69" s="286">
        <f t="shared" si="17"/>
        <v>3</v>
      </c>
      <c r="N69" s="286">
        <f t="shared" si="17"/>
        <v>0</v>
      </c>
      <c r="O69" s="286">
        <f t="shared" si="17"/>
        <v>0</v>
      </c>
      <c r="P69" s="286">
        <f t="shared" si="17"/>
        <v>0</v>
      </c>
      <c r="Q69" s="286">
        <f t="shared" si="17"/>
        <v>0</v>
      </c>
      <c r="R69" s="286">
        <f t="shared" si="17"/>
        <v>0</v>
      </c>
      <c r="S69" s="286">
        <f t="shared" si="17"/>
        <v>2</v>
      </c>
      <c r="T69" s="286">
        <f t="shared" si="17"/>
        <v>4</v>
      </c>
      <c r="U69" s="286">
        <f t="shared" si="17"/>
        <v>1</v>
      </c>
      <c r="V69" s="92">
        <v>0</v>
      </c>
      <c r="W69" s="283">
        <f t="shared" si="14"/>
        <v>35</v>
      </c>
      <c r="X69" s="266">
        <f t="shared" si="15"/>
        <v>32422</v>
      </c>
    </row>
    <row r="70" spans="1:24" ht="23.25" customHeight="1" x14ac:dyDescent="0.3">
      <c r="A70" s="87" t="s">
        <v>52</v>
      </c>
      <c r="B70" s="269">
        <f t="shared" si="13"/>
        <v>31</v>
      </c>
      <c r="C70" s="51">
        <f t="shared" si="17"/>
        <v>0</v>
      </c>
      <c r="D70" s="51">
        <f t="shared" si="17"/>
        <v>0</v>
      </c>
      <c r="E70" s="51">
        <f t="shared" si="17"/>
        <v>0</v>
      </c>
      <c r="F70" s="51">
        <f t="shared" si="17"/>
        <v>0</v>
      </c>
      <c r="G70" s="51">
        <f t="shared" si="17"/>
        <v>0</v>
      </c>
      <c r="H70" s="51">
        <f t="shared" si="17"/>
        <v>0</v>
      </c>
      <c r="I70" s="51">
        <f t="shared" si="17"/>
        <v>0</v>
      </c>
      <c r="J70" s="51">
        <f t="shared" si="17"/>
        <v>0</v>
      </c>
      <c r="K70" s="51">
        <f t="shared" si="17"/>
        <v>0</v>
      </c>
      <c r="L70" s="51">
        <f t="shared" si="17"/>
        <v>0</v>
      </c>
      <c r="M70" s="51">
        <f t="shared" si="17"/>
        <v>0</v>
      </c>
      <c r="N70" s="51">
        <f t="shared" si="17"/>
        <v>0</v>
      </c>
      <c r="O70" s="51">
        <f t="shared" si="17"/>
        <v>0</v>
      </c>
      <c r="P70" s="51">
        <f t="shared" si="17"/>
        <v>0</v>
      </c>
      <c r="Q70" s="51">
        <f t="shared" si="17"/>
        <v>0</v>
      </c>
      <c r="R70" s="51">
        <f t="shared" si="17"/>
        <v>0</v>
      </c>
      <c r="S70" s="51">
        <f t="shared" si="17"/>
        <v>0</v>
      </c>
      <c r="T70" s="51">
        <f t="shared" si="17"/>
        <v>0</v>
      </c>
      <c r="U70" s="51">
        <f t="shared" si="17"/>
        <v>0</v>
      </c>
      <c r="V70" s="258">
        <v>0</v>
      </c>
      <c r="W70" s="284">
        <f t="shared" si="14"/>
        <v>0</v>
      </c>
      <c r="X70" s="267">
        <f t="shared" si="15"/>
        <v>31</v>
      </c>
    </row>
    <row r="71" spans="1:24" ht="23.25" customHeight="1" x14ac:dyDescent="0.3">
      <c r="A71" s="77" t="s">
        <v>53</v>
      </c>
      <c r="B71" s="269">
        <f t="shared" si="13"/>
        <v>29</v>
      </c>
      <c r="C71" s="51">
        <f t="shared" si="17"/>
        <v>0</v>
      </c>
      <c r="D71" s="51">
        <f t="shared" si="17"/>
        <v>0</v>
      </c>
      <c r="E71" s="51">
        <f t="shared" si="17"/>
        <v>0</v>
      </c>
      <c r="F71" s="51">
        <f t="shared" si="17"/>
        <v>0</v>
      </c>
      <c r="G71" s="51">
        <f t="shared" si="17"/>
        <v>0</v>
      </c>
      <c r="H71" s="51">
        <f t="shared" si="17"/>
        <v>0</v>
      </c>
      <c r="I71" s="51">
        <f t="shared" si="17"/>
        <v>0</v>
      </c>
      <c r="J71" s="51">
        <f t="shared" si="17"/>
        <v>0</v>
      </c>
      <c r="K71" s="51">
        <f t="shared" si="17"/>
        <v>0</v>
      </c>
      <c r="L71" s="51">
        <f t="shared" si="17"/>
        <v>0</v>
      </c>
      <c r="M71" s="51">
        <f t="shared" si="17"/>
        <v>0</v>
      </c>
      <c r="N71" s="51">
        <f t="shared" si="17"/>
        <v>0</v>
      </c>
      <c r="O71" s="51">
        <f t="shared" si="17"/>
        <v>0</v>
      </c>
      <c r="P71" s="51">
        <f t="shared" si="17"/>
        <v>0</v>
      </c>
      <c r="Q71" s="51">
        <f t="shared" si="17"/>
        <v>0</v>
      </c>
      <c r="R71" s="51">
        <f t="shared" si="17"/>
        <v>0</v>
      </c>
      <c r="S71" s="51">
        <f t="shared" si="17"/>
        <v>0</v>
      </c>
      <c r="T71" s="51">
        <f t="shared" si="17"/>
        <v>0</v>
      </c>
      <c r="U71" s="51">
        <f t="shared" si="17"/>
        <v>0</v>
      </c>
      <c r="V71" s="255">
        <v>0</v>
      </c>
      <c r="W71" s="281">
        <f t="shared" si="14"/>
        <v>0</v>
      </c>
      <c r="X71" s="264">
        <f t="shared" si="15"/>
        <v>29</v>
      </c>
    </row>
    <row r="72" spans="1:24" ht="23.25" customHeight="1" x14ac:dyDescent="0.3">
      <c r="A72" s="80" t="s">
        <v>54</v>
      </c>
      <c r="B72" s="269">
        <f t="shared" si="13"/>
        <v>36</v>
      </c>
      <c r="C72" s="51">
        <f t="shared" si="17"/>
        <v>0</v>
      </c>
      <c r="D72" s="51">
        <f t="shared" si="17"/>
        <v>0</v>
      </c>
      <c r="E72" s="51">
        <f t="shared" si="17"/>
        <v>0</v>
      </c>
      <c r="F72" s="51">
        <f t="shared" si="17"/>
        <v>0</v>
      </c>
      <c r="G72" s="51">
        <f t="shared" si="17"/>
        <v>0</v>
      </c>
      <c r="H72" s="51">
        <f t="shared" si="17"/>
        <v>0</v>
      </c>
      <c r="I72" s="51">
        <f t="shared" si="17"/>
        <v>0</v>
      </c>
      <c r="J72" s="51">
        <f t="shared" si="17"/>
        <v>0</v>
      </c>
      <c r="K72" s="51">
        <f t="shared" si="17"/>
        <v>0</v>
      </c>
      <c r="L72" s="51">
        <f t="shared" si="17"/>
        <v>0</v>
      </c>
      <c r="M72" s="51">
        <f t="shared" si="17"/>
        <v>0</v>
      </c>
      <c r="N72" s="51">
        <f t="shared" si="17"/>
        <v>0</v>
      </c>
      <c r="O72" s="51">
        <f t="shared" si="17"/>
        <v>0</v>
      </c>
      <c r="P72" s="51">
        <f t="shared" si="17"/>
        <v>0</v>
      </c>
      <c r="Q72" s="51">
        <f t="shared" si="17"/>
        <v>0</v>
      </c>
      <c r="R72" s="51">
        <f t="shared" si="17"/>
        <v>0</v>
      </c>
      <c r="S72" s="51">
        <f t="shared" si="17"/>
        <v>0</v>
      </c>
      <c r="T72" s="51">
        <f t="shared" si="17"/>
        <v>0</v>
      </c>
      <c r="U72" s="51">
        <f t="shared" si="17"/>
        <v>0</v>
      </c>
      <c r="V72" s="256">
        <v>0</v>
      </c>
      <c r="W72" s="282">
        <f t="shared" si="14"/>
        <v>0</v>
      </c>
      <c r="X72" s="265">
        <f t="shared" si="15"/>
        <v>36</v>
      </c>
    </row>
    <row r="73" spans="1:24" ht="23.25" customHeight="1" x14ac:dyDescent="0.3">
      <c r="A73" s="257" t="s">
        <v>55</v>
      </c>
      <c r="B73" s="269">
        <f t="shared" si="13"/>
        <v>96</v>
      </c>
      <c r="C73" s="286">
        <f t="shared" si="17"/>
        <v>0</v>
      </c>
      <c r="D73" s="286">
        <f t="shared" si="17"/>
        <v>0</v>
      </c>
      <c r="E73" s="286">
        <f t="shared" si="17"/>
        <v>0</v>
      </c>
      <c r="F73" s="286">
        <f t="shared" si="17"/>
        <v>0</v>
      </c>
      <c r="G73" s="286">
        <f t="shared" si="17"/>
        <v>0</v>
      </c>
      <c r="H73" s="286">
        <f t="shared" si="17"/>
        <v>0</v>
      </c>
      <c r="I73" s="286">
        <f t="shared" si="17"/>
        <v>0</v>
      </c>
      <c r="J73" s="286">
        <f t="shared" si="17"/>
        <v>0</v>
      </c>
      <c r="K73" s="286">
        <f t="shared" si="17"/>
        <v>0</v>
      </c>
      <c r="L73" s="286">
        <f t="shared" si="17"/>
        <v>0</v>
      </c>
      <c r="M73" s="286">
        <f t="shared" si="17"/>
        <v>0</v>
      </c>
      <c r="N73" s="286">
        <f t="shared" si="17"/>
        <v>0</v>
      </c>
      <c r="O73" s="286">
        <f t="shared" si="17"/>
        <v>0</v>
      </c>
      <c r="P73" s="286">
        <f t="shared" si="17"/>
        <v>0</v>
      </c>
      <c r="Q73" s="286">
        <f t="shared" si="17"/>
        <v>0</v>
      </c>
      <c r="R73" s="286">
        <f t="shared" si="17"/>
        <v>0</v>
      </c>
      <c r="S73" s="286">
        <f t="shared" si="17"/>
        <v>0</v>
      </c>
      <c r="T73" s="286">
        <f t="shared" si="17"/>
        <v>0</v>
      </c>
      <c r="U73" s="286">
        <f t="shared" si="17"/>
        <v>0</v>
      </c>
      <c r="V73" s="92">
        <v>0</v>
      </c>
      <c r="W73" s="283">
        <f t="shared" si="14"/>
        <v>0</v>
      </c>
      <c r="X73" s="266">
        <f t="shared" si="15"/>
        <v>96</v>
      </c>
    </row>
    <row r="74" spans="1:24" ht="23.25" customHeight="1" x14ac:dyDescent="0.3">
      <c r="A74" s="33" t="s">
        <v>29</v>
      </c>
      <c r="B74" s="272">
        <f t="shared" si="13"/>
        <v>76678</v>
      </c>
      <c r="C74" s="285">
        <f t="shared" si="17"/>
        <v>65</v>
      </c>
      <c r="D74" s="285">
        <f t="shared" si="17"/>
        <v>8</v>
      </c>
      <c r="E74" s="285">
        <f t="shared" si="17"/>
        <v>1</v>
      </c>
      <c r="F74" s="285">
        <f t="shared" si="17"/>
        <v>1</v>
      </c>
      <c r="G74" s="285">
        <f t="shared" si="17"/>
        <v>0</v>
      </c>
      <c r="H74" s="285">
        <f t="shared" si="17"/>
        <v>0</v>
      </c>
      <c r="I74" s="285">
        <f t="shared" si="17"/>
        <v>0</v>
      </c>
      <c r="J74" s="285">
        <f t="shared" si="17"/>
        <v>51</v>
      </c>
      <c r="K74" s="285">
        <f t="shared" si="17"/>
        <v>0</v>
      </c>
      <c r="L74" s="285">
        <f t="shared" si="17"/>
        <v>0</v>
      </c>
      <c r="M74" s="285">
        <f t="shared" si="17"/>
        <v>15</v>
      </c>
      <c r="N74" s="285">
        <f t="shared" si="17"/>
        <v>1</v>
      </c>
      <c r="O74" s="285">
        <f t="shared" si="17"/>
        <v>0</v>
      </c>
      <c r="P74" s="285">
        <f t="shared" si="17"/>
        <v>1</v>
      </c>
      <c r="Q74" s="285">
        <f t="shared" si="17"/>
        <v>0</v>
      </c>
      <c r="R74" s="285">
        <f t="shared" si="17"/>
        <v>0</v>
      </c>
      <c r="S74" s="285">
        <f t="shared" si="17"/>
        <v>7</v>
      </c>
      <c r="T74" s="285">
        <f t="shared" si="17"/>
        <v>15</v>
      </c>
      <c r="U74" s="285">
        <f t="shared" si="17"/>
        <v>1</v>
      </c>
      <c r="V74" s="260">
        <f t="shared" ref="V74" si="18">V61+V65+V69+V73</f>
        <v>0</v>
      </c>
      <c r="W74" s="261">
        <f t="shared" si="14"/>
        <v>166</v>
      </c>
      <c r="X74" s="266">
        <f t="shared" si="15"/>
        <v>76844</v>
      </c>
    </row>
  </sheetData>
  <sheetProtection selectLockedCells="1" selectUnlockedCells="1"/>
  <mergeCells count="3">
    <mergeCell ref="A1:W1"/>
    <mergeCell ref="A26:W26"/>
    <mergeCell ref="A52:W52"/>
  </mergeCells>
  <printOptions horizontalCentered="1"/>
  <pageMargins left="0" right="0" top="0.23" bottom="0" header="0" footer="0"/>
  <pageSetup paperSize="9" scale="90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2"/>
  <sheetViews>
    <sheetView workbookViewId="0">
      <selection activeCell="K13" sqref="K13"/>
    </sheetView>
  </sheetViews>
  <sheetFormatPr defaultRowHeight="21" x14ac:dyDescent="0.35"/>
  <cols>
    <col min="1" max="1" width="25.75" style="4" customWidth="1"/>
    <col min="2" max="7" width="11" style="4" customWidth="1"/>
    <col min="8" max="8" width="13.5" style="4" customWidth="1"/>
    <col min="9" max="12" width="9" style="4"/>
    <col min="13" max="13" width="1.25" style="4" customWidth="1"/>
    <col min="14" max="14" width="16.5" style="4" customWidth="1"/>
    <col min="15" max="15" width="14.75" style="4" customWidth="1"/>
    <col min="16" max="16384" width="9" style="4"/>
  </cols>
  <sheetData>
    <row r="1" spans="1:15" ht="27" customHeight="1" x14ac:dyDescent="0.35">
      <c r="A1" s="4" t="s">
        <v>749</v>
      </c>
    </row>
    <row r="2" spans="1:15" ht="28.5" customHeight="1" x14ac:dyDescent="0.35">
      <c r="A2" s="987" t="s">
        <v>345</v>
      </c>
      <c r="B2" s="987" t="s">
        <v>750</v>
      </c>
      <c r="C2" s="987" t="s">
        <v>124</v>
      </c>
      <c r="D2" s="987"/>
      <c r="E2" s="987"/>
      <c r="F2" s="987"/>
      <c r="G2" s="987"/>
      <c r="H2" s="987" t="s">
        <v>125</v>
      </c>
    </row>
    <row r="3" spans="1:15" x14ac:dyDescent="0.35">
      <c r="A3" s="987"/>
      <c r="B3" s="987"/>
      <c r="C3" s="300" t="s">
        <v>126</v>
      </c>
      <c r="D3" s="300" t="s">
        <v>127</v>
      </c>
      <c r="E3" s="300" t="s">
        <v>128</v>
      </c>
      <c r="F3" s="300" t="s">
        <v>129</v>
      </c>
      <c r="G3" s="300" t="s">
        <v>22</v>
      </c>
      <c r="H3" s="987"/>
    </row>
    <row r="4" spans="1:15" x14ac:dyDescent="0.35">
      <c r="A4" s="295" t="s">
        <v>39</v>
      </c>
      <c r="B4" s="942">
        <v>52</v>
      </c>
      <c r="C4" s="942">
        <v>49</v>
      </c>
      <c r="D4" s="942">
        <v>0</v>
      </c>
      <c r="E4" s="942">
        <v>1</v>
      </c>
      <c r="F4" s="942">
        <v>0</v>
      </c>
      <c r="G4" s="942">
        <f>SUM(C4:F4)</f>
        <v>50</v>
      </c>
      <c r="H4" s="304">
        <f>G4/B4*100</f>
        <v>96.15384615384616</v>
      </c>
    </row>
    <row r="5" spans="1:15" x14ac:dyDescent="0.35">
      <c r="A5" s="296" t="s">
        <v>42</v>
      </c>
      <c r="B5" s="943">
        <v>47</v>
      </c>
      <c r="C5" s="943">
        <v>38</v>
      </c>
      <c r="D5" s="943">
        <v>7</v>
      </c>
      <c r="E5" s="943">
        <v>1</v>
      </c>
      <c r="F5" s="943">
        <v>0</v>
      </c>
      <c r="G5" s="943">
        <f t="shared" ref="G5:G8" si="0">SUM(C5:F5)</f>
        <v>46</v>
      </c>
      <c r="H5" s="305">
        <f>G5/B5*100</f>
        <v>97.872340425531917</v>
      </c>
      <c r="N5" s="323" t="s">
        <v>345</v>
      </c>
      <c r="O5" s="324" t="s">
        <v>125</v>
      </c>
    </row>
    <row r="6" spans="1:15" x14ac:dyDescent="0.35">
      <c r="A6" s="297" t="s">
        <v>46</v>
      </c>
      <c r="B6" s="137">
        <v>14021</v>
      </c>
      <c r="C6" s="298">
        <v>12651</v>
      </c>
      <c r="D6" s="137">
        <v>4</v>
      </c>
      <c r="E6" s="137">
        <v>0</v>
      </c>
      <c r="F6" s="137">
        <v>0</v>
      </c>
      <c r="G6" s="943">
        <f t="shared" si="0"/>
        <v>12655</v>
      </c>
      <c r="H6" s="305">
        <f>G6/B6*100</f>
        <v>90.257470936452464</v>
      </c>
      <c r="N6" s="295" t="s">
        <v>39</v>
      </c>
      <c r="O6" s="322">
        <f>H4</f>
        <v>96.15384615384616</v>
      </c>
    </row>
    <row r="7" spans="1:15" x14ac:dyDescent="0.35">
      <c r="A7" s="297" t="s">
        <v>50</v>
      </c>
      <c r="B7" s="137">
        <v>10926</v>
      </c>
      <c r="C7" s="298">
        <v>9941</v>
      </c>
      <c r="D7" s="137">
        <v>1</v>
      </c>
      <c r="E7" s="137">
        <v>386</v>
      </c>
      <c r="F7" s="137">
        <v>0</v>
      </c>
      <c r="G7" s="943">
        <f t="shared" si="0"/>
        <v>10328</v>
      </c>
      <c r="H7" s="305">
        <f t="shared" ref="H7:H9" si="1">G7/B7*100</f>
        <v>94.526816767343945</v>
      </c>
      <c r="N7" s="296" t="s">
        <v>42</v>
      </c>
      <c r="O7" s="322">
        <f t="shared" ref="O7:O10" si="2">H5</f>
        <v>97.872340425531917</v>
      </c>
    </row>
    <row r="8" spans="1:15" x14ac:dyDescent="0.35">
      <c r="A8" s="299" t="s">
        <v>176</v>
      </c>
      <c r="B8" s="944">
        <v>31</v>
      </c>
      <c r="C8" s="944">
        <v>31</v>
      </c>
      <c r="D8" s="944">
        <v>0</v>
      </c>
      <c r="E8" s="944">
        <v>0</v>
      </c>
      <c r="F8" s="944">
        <v>0</v>
      </c>
      <c r="G8" s="943">
        <f t="shared" si="0"/>
        <v>31</v>
      </c>
      <c r="H8" s="306">
        <f t="shared" si="1"/>
        <v>100</v>
      </c>
      <c r="N8" s="297" t="s">
        <v>46</v>
      </c>
      <c r="O8" s="322">
        <f t="shared" si="2"/>
        <v>90.257470936452464</v>
      </c>
    </row>
    <row r="9" spans="1:15" x14ac:dyDescent="0.35">
      <c r="A9" s="161" t="s">
        <v>22</v>
      </c>
      <c r="B9" s="301">
        <f>SUM(B4:B8)</f>
        <v>25077</v>
      </c>
      <c r="C9" s="302">
        <f>SUM(C4:C8)</f>
        <v>22710</v>
      </c>
      <c r="D9" s="302">
        <f t="shared" ref="D9:G9" si="3">SUM(D4:D8)</f>
        <v>12</v>
      </c>
      <c r="E9" s="302">
        <f t="shared" si="3"/>
        <v>388</v>
      </c>
      <c r="F9" s="302">
        <f t="shared" si="3"/>
        <v>0</v>
      </c>
      <c r="G9" s="302">
        <f t="shared" si="3"/>
        <v>23110</v>
      </c>
      <c r="H9" s="303">
        <f t="shared" si="1"/>
        <v>92.156159030187027</v>
      </c>
      <c r="N9" s="297" t="s">
        <v>50</v>
      </c>
      <c r="O9" s="322">
        <f t="shared" si="2"/>
        <v>94.526816767343945</v>
      </c>
    </row>
    <row r="10" spans="1:15" x14ac:dyDescent="0.35">
      <c r="A10" s="941" t="s">
        <v>744</v>
      </c>
      <c r="N10" s="299" t="s">
        <v>176</v>
      </c>
      <c r="O10" s="322">
        <f t="shared" si="2"/>
        <v>100</v>
      </c>
    </row>
    <row r="11" spans="1:15" x14ac:dyDescent="0.35">
      <c r="O11" s="322"/>
    </row>
    <row r="12" spans="1:15" x14ac:dyDescent="0.35">
      <c r="O12" s="322"/>
    </row>
  </sheetData>
  <sheetProtection selectLockedCells="1" selectUnlockedCells="1"/>
  <mergeCells count="4">
    <mergeCell ref="A2:A3"/>
    <mergeCell ref="B2:B3"/>
    <mergeCell ref="C2:G2"/>
    <mergeCell ref="H2:H3"/>
  </mergeCells>
  <printOptions horizontalCentered="1"/>
  <pageMargins left="1.26" right="0.11805555555555555" top="0.35416666666666669" bottom="0.35416666666666669" header="0.51180555555555551" footer="0.51180555555555551"/>
  <pageSetup paperSize="9" firstPageNumber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13"/>
  <sheetViews>
    <sheetView zoomScale="80" zoomScaleNormal="80" workbookViewId="0">
      <selection sqref="A1:G1"/>
    </sheetView>
  </sheetViews>
  <sheetFormatPr defaultRowHeight="18.75" x14ac:dyDescent="0.3"/>
  <cols>
    <col min="1" max="1" width="31.875" style="5" customWidth="1"/>
    <col min="2" max="2" width="14.75" style="5" customWidth="1"/>
    <col min="3" max="3" width="14.25" style="5" customWidth="1"/>
    <col min="4" max="4" width="13.625" style="5" customWidth="1"/>
    <col min="5" max="5" width="12.125" style="5" customWidth="1"/>
    <col min="6" max="7" width="11" style="5" customWidth="1"/>
    <col min="8" max="10" width="9" style="5"/>
    <col min="11" max="11" width="15.875" style="5" customWidth="1"/>
    <col min="12" max="12" width="12.25" style="5" customWidth="1"/>
    <col min="13" max="16" width="11" style="5" customWidth="1"/>
    <col min="17" max="16384" width="9" style="5"/>
  </cols>
  <sheetData>
    <row r="1" spans="1:15" s="318" customFormat="1" ht="24" customHeight="1" x14ac:dyDescent="0.3">
      <c r="A1" s="990" t="s">
        <v>340</v>
      </c>
      <c r="B1" s="990"/>
      <c r="C1" s="990"/>
      <c r="D1" s="990"/>
      <c r="E1" s="990"/>
      <c r="F1" s="990"/>
      <c r="G1" s="990"/>
    </row>
    <row r="2" spans="1:15" ht="23.25" customHeight="1" x14ac:dyDescent="0.3">
      <c r="A2" s="988" t="s">
        <v>130</v>
      </c>
      <c r="B2" s="989" t="s">
        <v>341</v>
      </c>
      <c r="C2" s="988" t="s">
        <v>342</v>
      </c>
      <c r="D2" s="976" t="s">
        <v>131</v>
      </c>
      <c r="E2" s="976"/>
      <c r="F2" s="976"/>
      <c r="G2" s="976"/>
    </row>
    <row r="3" spans="1:15" x14ac:dyDescent="0.3">
      <c r="A3" s="989"/>
      <c r="B3" s="991"/>
      <c r="C3" s="989"/>
      <c r="D3" s="311" t="s">
        <v>132</v>
      </c>
      <c r="E3" s="311" t="s">
        <v>133</v>
      </c>
      <c r="F3" s="311" t="s">
        <v>134</v>
      </c>
      <c r="G3" s="311" t="s">
        <v>68</v>
      </c>
      <c r="L3" s="321"/>
    </row>
    <row r="4" spans="1:15" ht="22.5" customHeight="1" x14ac:dyDescent="0.3">
      <c r="A4" s="312" t="s">
        <v>46</v>
      </c>
      <c r="B4" s="313">
        <v>14021</v>
      </c>
      <c r="C4" s="314">
        <v>12655</v>
      </c>
      <c r="D4" s="314">
        <v>11892</v>
      </c>
      <c r="E4" s="314">
        <v>35</v>
      </c>
      <c r="F4" s="314">
        <v>2</v>
      </c>
      <c r="G4" s="315">
        <v>726</v>
      </c>
      <c r="H4" s="108"/>
      <c r="L4" s="311"/>
      <c r="M4" s="311"/>
      <c r="N4" s="311"/>
      <c r="O4" s="311"/>
    </row>
    <row r="5" spans="1:15" ht="22.5" customHeight="1" x14ac:dyDescent="0.3">
      <c r="A5" s="316" t="s">
        <v>18</v>
      </c>
      <c r="B5" s="317"/>
      <c r="C5" s="319">
        <f>C4/B4*100</f>
        <v>90.257470936452464</v>
      </c>
      <c r="D5" s="319">
        <f>D4/C4*100</f>
        <v>93.970762544448831</v>
      </c>
      <c r="E5" s="319">
        <f>E4/B4*100</f>
        <v>0.24962556165751376</v>
      </c>
      <c r="F5" s="319">
        <f>F4/B4*100</f>
        <v>1.4264317809000785E-2</v>
      </c>
      <c r="G5" s="320">
        <f>G4/B4*100</f>
        <v>5.1779473646672844</v>
      </c>
      <c r="L5" s="311" t="s">
        <v>132</v>
      </c>
      <c r="M5" s="311" t="s">
        <v>133</v>
      </c>
      <c r="N5" s="311" t="s">
        <v>134</v>
      </c>
      <c r="O5" s="311" t="s">
        <v>68</v>
      </c>
    </row>
    <row r="6" spans="1:15" ht="22.5" customHeight="1" x14ac:dyDescent="0.3">
      <c r="A6" s="312" t="s">
        <v>50</v>
      </c>
      <c r="B6" s="313">
        <v>10926</v>
      </c>
      <c r="C6" s="314">
        <v>10359</v>
      </c>
      <c r="D6" s="314">
        <v>9722</v>
      </c>
      <c r="E6" s="314">
        <v>40</v>
      </c>
      <c r="F6" s="314">
        <v>0</v>
      </c>
      <c r="G6" s="315">
        <v>597</v>
      </c>
      <c r="H6" s="108"/>
      <c r="I6" s="108"/>
      <c r="K6" s="5" t="s">
        <v>46</v>
      </c>
      <c r="L6" s="321">
        <f>D5</f>
        <v>93.970762544448831</v>
      </c>
      <c r="M6" s="321">
        <f>E5</f>
        <v>0.24962556165751376</v>
      </c>
      <c r="N6" s="321">
        <f>F5</f>
        <v>1.4264317809000785E-2</v>
      </c>
      <c r="O6" s="321">
        <f>G5</f>
        <v>5.1779473646672844</v>
      </c>
    </row>
    <row r="7" spans="1:15" ht="22.5" customHeight="1" x14ac:dyDescent="0.3">
      <c r="A7" s="316" t="s">
        <v>18</v>
      </c>
      <c r="B7" s="317"/>
      <c r="C7" s="319">
        <f>C6/B6*100</f>
        <v>94.810543657331138</v>
      </c>
      <c r="D7" s="319">
        <f>D6/C6*100</f>
        <v>93.850757795153967</v>
      </c>
      <c r="E7" s="319">
        <f>E6/C6*100</f>
        <v>0.38613765807510375</v>
      </c>
      <c r="F7" s="319">
        <f t="shared" ref="F7" si="0">F6*100/50</f>
        <v>0</v>
      </c>
      <c r="G7" s="320">
        <f>G6/C6*100</f>
        <v>5.7631045467709239</v>
      </c>
      <c r="I7" s="108"/>
    </row>
    <row r="8" spans="1:15" x14ac:dyDescent="0.3">
      <c r="A8" s="488" t="s">
        <v>743</v>
      </c>
    </row>
    <row r="10" spans="1:15" x14ac:dyDescent="0.3">
      <c r="L10" s="311" t="s">
        <v>132</v>
      </c>
      <c r="M10" s="311" t="s">
        <v>133</v>
      </c>
      <c r="N10" s="311" t="s">
        <v>68</v>
      </c>
    </row>
    <row r="11" spans="1:15" x14ac:dyDescent="0.3">
      <c r="K11" s="5" t="s">
        <v>50</v>
      </c>
      <c r="L11" s="321">
        <f>D7</f>
        <v>93.850757795153967</v>
      </c>
      <c r="M11" s="321">
        <f>E7</f>
        <v>0.38613765807510375</v>
      </c>
      <c r="N11" s="321">
        <f>G7</f>
        <v>5.7631045467709239</v>
      </c>
    </row>
    <row r="13" spans="1:15" x14ac:dyDescent="0.3">
      <c r="D13" s="13"/>
    </row>
  </sheetData>
  <sheetProtection selectLockedCells="1" selectUnlockedCells="1"/>
  <mergeCells count="5">
    <mergeCell ref="A2:A3"/>
    <mergeCell ref="C2:C3"/>
    <mergeCell ref="D2:G2"/>
    <mergeCell ref="A1:G1"/>
    <mergeCell ref="B2:B3"/>
  </mergeCells>
  <pageMargins left="1.31" right="0.31527777777777777" top="0.73" bottom="0.35416666666666669" header="0.51180555555555551" footer="0.51180555555555551"/>
  <pageSetup paperSize="9" firstPageNumber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30"/>
  <sheetViews>
    <sheetView topLeftCell="A7" zoomScale="96" zoomScaleNormal="96" workbookViewId="0">
      <selection activeCell="C27" sqref="C27"/>
    </sheetView>
  </sheetViews>
  <sheetFormatPr defaultRowHeight="18.75" x14ac:dyDescent="0.3"/>
  <cols>
    <col min="1" max="1" width="24.25" style="5" customWidth="1"/>
    <col min="2" max="2" width="11.375" style="5" customWidth="1"/>
    <col min="3" max="3" width="9.875" style="5" bestFit="1" customWidth="1"/>
    <col min="4" max="4" width="10" style="5" customWidth="1"/>
    <col min="5" max="10" width="9" style="5"/>
    <col min="11" max="12" width="12" style="5" customWidth="1"/>
    <col min="13" max="14" width="18" style="5" customWidth="1"/>
    <col min="15" max="16384" width="9" style="5"/>
  </cols>
  <sheetData>
    <row r="1" spans="1:14" x14ac:dyDescent="0.3">
      <c r="A1" s="5" t="s">
        <v>343</v>
      </c>
    </row>
    <row r="2" spans="1:14" ht="20.25" customHeight="1" x14ac:dyDescent="0.3">
      <c r="A2" s="976" t="s">
        <v>56</v>
      </c>
      <c r="B2" s="976" t="s">
        <v>16</v>
      </c>
      <c r="C2" s="976"/>
      <c r="D2" s="989" t="s">
        <v>135</v>
      </c>
    </row>
    <row r="3" spans="1:14" ht="43.5" customHeight="1" x14ac:dyDescent="0.3">
      <c r="A3" s="976"/>
      <c r="B3" s="310" t="s">
        <v>344</v>
      </c>
      <c r="C3" s="307" t="s">
        <v>136</v>
      </c>
      <c r="D3" s="992"/>
      <c r="M3" s="5" t="s">
        <v>347</v>
      </c>
    </row>
    <row r="4" spans="1:14" x14ac:dyDescent="0.3">
      <c r="A4" s="183" t="s">
        <v>37</v>
      </c>
      <c r="B4" s="76">
        <v>42</v>
      </c>
      <c r="C4" s="76">
        <v>0</v>
      </c>
      <c r="D4" s="111">
        <f>C4/B4*100</f>
        <v>0</v>
      </c>
      <c r="M4" s="5" t="s">
        <v>56</v>
      </c>
      <c r="N4" s="5" t="s">
        <v>346</v>
      </c>
    </row>
    <row r="5" spans="1:14" x14ac:dyDescent="0.3">
      <c r="A5" s="185" t="s">
        <v>38</v>
      </c>
      <c r="B5" s="79">
        <v>50</v>
      </c>
      <c r="C5" s="79">
        <v>0</v>
      </c>
      <c r="D5" s="113">
        <f t="shared" ref="D5:D22" si="0">C5/B5*100</f>
        <v>0</v>
      </c>
      <c r="M5" s="26" t="s">
        <v>47</v>
      </c>
      <c r="N5" s="3">
        <v>0.04</v>
      </c>
    </row>
    <row r="6" spans="1:14" x14ac:dyDescent="0.3">
      <c r="A6" s="185" t="s">
        <v>39</v>
      </c>
      <c r="B6" s="79">
        <v>52</v>
      </c>
      <c r="C6" s="79">
        <v>0</v>
      </c>
      <c r="D6" s="113">
        <f t="shared" si="0"/>
        <v>0</v>
      </c>
      <c r="M6" s="26" t="s">
        <v>51</v>
      </c>
      <c r="N6" s="3">
        <v>7.0000000000000007E-2</v>
      </c>
    </row>
    <row r="7" spans="1:14" x14ac:dyDescent="0.3">
      <c r="A7" s="185" t="s">
        <v>40</v>
      </c>
      <c r="B7" s="79">
        <v>63</v>
      </c>
      <c r="C7" s="79">
        <v>0</v>
      </c>
      <c r="D7" s="113">
        <f t="shared" si="0"/>
        <v>0</v>
      </c>
      <c r="M7" s="376" t="s">
        <v>22</v>
      </c>
      <c r="N7" s="3">
        <v>0.05</v>
      </c>
    </row>
    <row r="8" spans="1:14" x14ac:dyDescent="0.3">
      <c r="A8" s="185" t="s">
        <v>41</v>
      </c>
      <c r="B8" s="79">
        <v>51</v>
      </c>
      <c r="C8" s="79">
        <v>0</v>
      </c>
      <c r="D8" s="113">
        <f t="shared" si="0"/>
        <v>0</v>
      </c>
    </row>
    <row r="9" spans="1:14" x14ac:dyDescent="0.3">
      <c r="A9" s="187" t="s">
        <v>42</v>
      </c>
      <c r="B9" s="107">
        <v>47</v>
      </c>
      <c r="C9" s="107">
        <v>0</v>
      </c>
      <c r="D9" s="377">
        <f t="shared" si="0"/>
        <v>0</v>
      </c>
    </row>
    <row r="10" spans="1:14" x14ac:dyDescent="0.3">
      <c r="A10" s="206" t="s">
        <v>43</v>
      </c>
      <c r="B10" s="207">
        <f>SUM(B4:B9)</f>
        <v>305</v>
      </c>
      <c r="C10" s="251">
        <f>SUM(C4:C9)</f>
        <v>0</v>
      </c>
      <c r="D10" s="378">
        <f t="shared" si="0"/>
        <v>0</v>
      </c>
    </row>
    <row r="11" spans="1:14" x14ac:dyDescent="0.3">
      <c r="A11" s="183" t="s">
        <v>44</v>
      </c>
      <c r="B11" s="76">
        <v>14656</v>
      </c>
      <c r="C11" s="76">
        <v>1</v>
      </c>
      <c r="D11" s="379">
        <f t="shared" si="0"/>
        <v>6.8231441048034929E-3</v>
      </c>
    </row>
    <row r="12" spans="1:14" x14ac:dyDescent="0.3">
      <c r="A12" s="185" t="s">
        <v>45</v>
      </c>
      <c r="B12" s="79">
        <v>14741</v>
      </c>
      <c r="C12" s="79">
        <v>5</v>
      </c>
      <c r="D12" s="113">
        <f t="shared" si="0"/>
        <v>3.3919001424598062E-2</v>
      </c>
    </row>
    <row r="13" spans="1:14" x14ac:dyDescent="0.3">
      <c r="A13" s="187" t="s">
        <v>46</v>
      </c>
      <c r="B13" s="107">
        <v>14473</v>
      </c>
      <c r="C13" s="107">
        <v>11</v>
      </c>
      <c r="D13" s="377">
        <f t="shared" si="0"/>
        <v>7.6003592897118763E-2</v>
      </c>
    </row>
    <row r="14" spans="1:14" x14ac:dyDescent="0.3">
      <c r="A14" s="206" t="s">
        <v>47</v>
      </c>
      <c r="B14" s="207">
        <f>SUM(B11:B13)</f>
        <v>43870</v>
      </c>
      <c r="C14" s="251">
        <v>17</v>
      </c>
      <c r="D14" s="378">
        <f t="shared" si="0"/>
        <v>3.8750854798267613E-2</v>
      </c>
    </row>
    <row r="15" spans="1:14" x14ac:dyDescent="0.3">
      <c r="A15" s="183" t="s">
        <v>48</v>
      </c>
      <c r="B15" s="76">
        <v>11198</v>
      </c>
      <c r="C15" s="76">
        <v>15</v>
      </c>
      <c r="D15" s="379">
        <f t="shared" si="0"/>
        <v>0.1339524915163422</v>
      </c>
    </row>
    <row r="16" spans="1:14" x14ac:dyDescent="0.3">
      <c r="A16" s="185" t="s">
        <v>49</v>
      </c>
      <c r="B16" s="79">
        <v>11603</v>
      </c>
      <c r="C16" s="79">
        <v>8</v>
      </c>
      <c r="D16" s="113">
        <f t="shared" si="0"/>
        <v>6.8947685943290538E-2</v>
      </c>
    </row>
    <row r="17" spans="1:9" x14ac:dyDescent="0.3">
      <c r="A17" s="187" t="s">
        <v>50</v>
      </c>
      <c r="B17" s="107">
        <v>11027</v>
      </c>
      <c r="C17" s="107">
        <v>1</v>
      </c>
      <c r="D17" s="377">
        <f t="shared" si="0"/>
        <v>9.0686496780629355E-3</v>
      </c>
    </row>
    <row r="18" spans="1:9" x14ac:dyDescent="0.3">
      <c r="A18" s="206" t="s">
        <v>51</v>
      </c>
      <c r="B18" s="207">
        <f>SUM(B15:B17)</f>
        <v>33828</v>
      </c>
      <c r="C18" s="251">
        <v>24</v>
      </c>
      <c r="D18" s="378">
        <f t="shared" si="0"/>
        <v>7.0947144377438806E-2</v>
      </c>
    </row>
    <row r="19" spans="1:9" x14ac:dyDescent="0.3">
      <c r="A19" s="183" t="s">
        <v>52</v>
      </c>
      <c r="B19" s="76">
        <v>32</v>
      </c>
      <c r="C19" s="76">
        <v>0</v>
      </c>
      <c r="D19" s="379">
        <f t="shared" si="0"/>
        <v>0</v>
      </c>
    </row>
    <row r="20" spans="1:9" x14ac:dyDescent="0.3">
      <c r="A20" s="185" t="s">
        <v>53</v>
      </c>
      <c r="B20" s="79">
        <v>41</v>
      </c>
      <c r="C20" s="79">
        <v>0</v>
      </c>
      <c r="D20" s="113">
        <f t="shared" si="0"/>
        <v>0</v>
      </c>
    </row>
    <row r="21" spans="1:9" x14ac:dyDescent="0.3">
      <c r="A21" s="187" t="s">
        <v>54</v>
      </c>
      <c r="B21" s="107">
        <v>31</v>
      </c>
      <c r="C21" s="107">
        <v>0</v>
      </c>
      <c r="D21" s="377">
        <f t="shared" si="0"/>
        <v>0</v>
      </c>
    </row>
    <row r="22" spans="1:9" x14ac:dyDescent="0.3">
      <c r="A22" s="380" t="s">
        <v>55</v>
      </c>
      <c r="B22" s="381">
        <f>SUM(B19:B21)</f>
        <v>104</v>
      </c>
      <c r="C22" s="382">
        <v>0</v>
      </c>
      <c r="D22" s="383">
        <f t="shared" si="0"/>
        <v>0</v>
      </c>
    </row>
    <row r="23" spans="1:9" x14ac:dyDescent="0.3">
      <c r="A23" s="33" t="s">
        <v>29</v>
      </c>
      <c r="B23" s="260">
        <f>B14+B18+B22</f>
        <v>77802</v>
      </c>
      <c r="C23" s="260">
        <v>41</v>
      </c>
      <c r="D23" s="384">
        <f>C23/B23*100</f>
        <v>5.2697874090640341E-2</v>
      </c>
    </row>
    <row r="30" spans="1:9" x14ac:dyDescent="0.3">
      <c r="I30" s="37"/>
    </row>
  </sheetData>
  <sheetProtection selectLockedCells="1" selectUnlockedCells="1"/>
  <mergeCells count="3">
    <mergeCell ref="A2:A3"/>
    <mergeCell ref="B2:C2"/>
    <mergeCell ref="D2:D3"/>
  </mergeCells>
  <printOptions horizontalCentered="1"/>
  <pageMargins left="0.71" right="0.11805555555555555" top="0.69" bottom="0.15763888888888888" header="0.3" footer="0.28000000000000003"/>
  <pageSetup paperSize="9" firstPageNumber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Y26"/>
  <sheetViews>
    <sheetView zoomScale="90" zoomScaleNormal="90" workbookViewId="0">
      <pane xSplit="1" ySplit="2" topLeftCell="B15" activePane="bottomRight" state="frozen"/>
      <selection pane="topRight" activeCell="B1" sqref="B1"/>
      <selection pane="bottomLeft" activeCell="A9" sqref="A9"/>
      <selection pane="bottomRight" activeCell="K22" sqref="K22"/>
    </sheetView>
  </sheetViews>
  <sheetFormatPr defaultRowHeight="18.75" x14ac:dyDescent="0.3"/>
  <cols>
    <col min="1" max="1" width="24.625" style="5" customWidth="1"/>
    <col min="2" max="10" width="9.125" style="5" customWidth="1"/>
    <col min="11" max="11" width="10.125" style="5" customWidth="1"/>
    <col min="12" max="15" width="9" style="5"/>
    <col min="16" max="16" width="13.125" style="5" customWidth="1"/>
    <col min="17" max="17" width="9" style="5"/>
    <col min="18" max="21" width="16.25" style="5" customWidth="1"/>
    <col min="22" max="16384" width="9" style="5"/>
  </cols>
  <sheetData>
    <row r="1" spans="1:25" x14ac:dyDescent="0.3">
      <c r="A1" s="5" t="s">
        <v>349</v>
      </c>
    </row>
    <row r="2" spans="1:25" ht="71.25" customHeight="1" x14ac:dyDescent="0.3">
      <c r="A2" s="366" t="s">
        <v>137</v>
      </c>
      <c r="B2" s="310" t="s">
        <v>138</v>
      </c>
      <c r="C2" s="310" t="s">
        <v>139</v>
      </c>
      <c r="D2" s="310" t="s">
        <v>140</v>
      </c>
      <c r="E2" s="310" t="s">
        <v>141</v>
      </c>
      <c r="F2" s="310" t="s">
        <v>142</v>
      </c>
      <c r="G2" s="310" t="s">
        <v>143</v>
      </c>
      <c r="H2" s="310" t="s">
        <v>144</v>
      </c>
      <c r="I2" s="310" t="s">
        <v>145</v>
      </c>
      <c r="J2" s="310" t="s">
        <v>146</v>
      </c>
      <c r="K2" s="310" t="s">
        <v>22</v>
      </c>
    </row>
    <row r="3" spans="1:25" ht="21.75" customHeight="1" x14ac:dyDescent="0.3">
      <c r="A3" s="183" t="s">
        <v>44</v>
      </c>
      <c r="B3" s="51">
        <v>1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1">
        <v>0</v>
      </c>
      <c r="I3" s="51">
        <v>0</v>
      </c>
      <c r="J3" s="51">
        <v>0</v>
      </c>
      <c r="K3" s="51">
        <v>1</v>
      </c>
    </row>
    <row r="4" spans="1:25" ht="21.75" customHeight="1" x14ac:dyDescent="0.3">
      <c r="A4" s="185" t="s">
        <v>45</v>
      </c>
      <c r="B4" s="52">
        <v>0</v>
      </c>
      <c r="C4" s="52">
        <v>0</v>
      </c>
      <c r="D4" s="52">
        <v>3</v>
      </c>
      <c r="E4" s="52">
        <v>1</v>
      </c>
      <c r="F4" s="52">
        <v>0</v>
      </c>
      <c r="G4" s="52">
        <v>0</v>
      </c>
      <c r="H4" s="52">
        <v>1</v>
      </c>
      <c r="I4" s="52">
        <v>0</v>
      </c>
      <c r="J4" s="52">
        <v>0</v>
      </c>
      <c r="K4" s="52">
        <v>5</v>
      </c>
    </row>
    <row r="5" spans="1:25" ht="21.75" customHeight="1" x14ac:dyDescent="0.3">
      <c r="A5" s="187" t="s">
        <v>46</v>
      </c>
      <c r="B5" s="53">
        <v>0</v>
      </c>
      <c r="C5" s="53">
        <v>2</v>
      </c>
      <c r="D5" s="53">
        <v>2</v>
      </c>
      <c r="E5" s="53">
        <v>7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11</v>
      </c>
    </row>
    <row r="6" spans="1:25" ht="21.75" customHeight="1" x14ac:dyDescent="0.3">
      <c r="A6" s="206" t="s">
        <v>47</v>
      </c>
      <c r="B6" s="93">
        <v>1</v>
      </c>
      <c r="C6" s="93">
        <v>2</v>
      </c>
      <c r="D6" s="93">
        <v>5</v>
      </c>
      <c r="E6" s="93">
        <v>8</v>
      </c>
      <c r="F6" s="93">
        <v>0</v>
      </c>
      <c r="G6" s="93">
        <v>0</v>
      </c>
      <c r="H6" s="93">
        <v>1</v>
      </c>
      <c r="I6" s="93">
        <v>0</v>
      </c>
      <c r="J6" s="93">
        <v>0</v>
      </c>
      <c r="K6" s="93">
        <f>B6+C6+D6+E6+H6</f>
        <v>17</v>
      </c>
      <c r="N6" s="367"/>
      <c r="O6" s="368"/>
      <c r="P6" s="368"/>
      <c r="Q6" s="368"/>
      <c r="R6" s="368"/>
      <c r="S6" s="368"/>
      <c r="T6" s="368"/>
      <c r="U6" s="368"/>
      <c r="V6" s="368"/>
      <c r="W6" s="368"/>
      <c r="X6" s="367"/>
      <c r="Y6" s="367"/>
    </row>
    <row r="7" spans="1:25" ht="21.75" customHeight="1" x14ac:dyDescent="0.3">
      <c r="A7" s="183" t="s">
        <v>48</v>
      </c>
      <c r="B7" s="51">
        <v>1</v>
      </c>
      <c r="C7" s="51">
        <v>1</v>
      </c>
      <c r="D7" s="51">
        <v>4</v>
      </c>
      <c r="E7" s="51">
        <v>6</v>
      </c>
      <c r="F7" s="51">
        <v>0</v>
      </c>
      <c r="G7" s="51">
        <v>1</v>
      </c>
      <c r="H7" s="51">
        <v>2</v>
      </c>
      <c r="I7" s="51">
        <v>0</v>
      </c>
      <c r="J7" s="51">
        <v>0</v>
      </c>
      <c r="K7" s="51">
        <f>B7+C7+D7+E7+G7+H7</f>
        <v>15</v>
      </c>
    </row>
    <row r="8" spans="1:25" ht="21.75" customHeight="1" x14ac:dyDescent="0.3">
      <c r="A8" s="185" t="s">
        <v>49</v>
      </c>
      <c r="B8" s="52">
        <v>0</v>
      </c>
      <c r="C8" s="52">
        <v>4</v>
      </c>
      <c r="D8" s="52">
        <v>2</v>
      </c>
      <c r="E8" s="52">
        <v>1</v>
      </c>
      <c r="F8" s="52">
        <v>0</v>
      </c>
      <c r="G8" s="52">
        <v>0</v>
      </c>
      <c r="H8" s="52">
        <v>1</v>
      </c>
      <c r="I8" s="52">
        <v>0</v>
      </c>
      <c r="J8" s="52">
        <v>0</v>
      </c>
      <c r="K8" s="52">
        <f>C8+D8+E8+H8</f>
        <v>8</v>
      </c>
    </row>
    <row r="9" spans="1:25" ht="21.75" customHeight="1" x14ac:dyDescent="0.3">
      <c r="A9" s="187" t="s">
        <v>50</v>
      </c>
      <c r="B9" s="54">
        <v>0</v>
      </c>
      <c r="C9" s="54">
        <v>0</v>
      </c>
      <c r="D9" s="54">
        <v>0</v>
      </c>
      <c r="E9" s="54">
        <v>1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</v>
      </c>
    </row>
    <row r="10" spans="1:25" ht="21.75" customHeight="1" x14ac:dyDescent="0.3">
      <c r="A10" s="206" t="s">
        <v>51</v>
      </c>
      <c r="B10" s="207">
        <f>B9+B8+B7</f>
        <v>1</v>
      </c>
      <c r="C10" s="207">
        <f t="shared" ref="C10:K10" si="0">C9+C8+C7</f>
        <v>5</v>
      </c>
      <c r="D10" s="207">
        <f t="shared" si="0"/>
        <v>6</v>
      </c>
      <c r="E10" s="207">
        <f t="shared" si="0"/>
        <v>8</v>
      </c>
      <c r="F10" s="207">
        <f t="shared" si="0"/>
        <v>0</v>
      </c>
      <c r="G10" s="207">
        <f t="shared" si="0"/>
        <v>1</v>
      </c>
      <c r="H10" s="207">
        <f t="shared" si="0"/>
        <v>3</v>
      </c>
      <c r="I10" s="207">
        <f t="shared" si="0"/>
        <v>0</v>
      </c>
      <c r="J10" s="207">
        <f t="shared" si="0"/>
        <v>0</v>
      </c>
      <c r="K10" s="207">
        <f t="shared" si="0"/>
        <v>24</v>
      </c>
    </row>
    <row r="11" spans="1:25" ht="21.75" customHeight="1" x14ac:dyDescent="0.3">
      <c r="A11" s="87" t="s">
        <v>52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25" ht="21.75" customHeight="1" x14ac:dyDescent="0.3">
      <c r="A12" s="77" t="s">
        <v>53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</row>
    <row r="13" spans="1:25" ht="21.75" customHeight="1" x14ac:dyDescent="0.3">
      <c r="A13" s="80" t="s">
        <v>54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</row>
    <row r="14" spans="1:25" ht="21.75" customHeight="1" x14ac:dyDescent="0.3">
      <c r="A14" s="369" t="s">
        <v>55</v>
      </c>
      <c r="B14" s="32">
        <f>B13+B12+B11</f>
        <v>0</v>
      </c>
      <c r="C14" s="32">
        <f t="shared" ref="C14:K14" si="1">C13+C12+C11</f>
        <v>0</v>
      </c>
      <c r="D14" s="32">
        <f t="shared" si="1"/>
        <v>0</v>
      </c>
      <c r="E14" s="32">
        <f t="shared" si="1"/>
        <v>0</v>
      </c>
      <c r="F14" s="32">
        <f t="shared" si="1"/>
        <v>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</row>
    <row r="15" spans="1:25" ht="21.75" customHeight="1" x14ac:dyDescent="0.3">
      <c r="A15" s="177" t="s">
        <v>29</v>
      </c>
      <c r="B15" s="260">
        <f>B14+B10+B6</f>
        <v>2</v>
      </c>
      <c r="C15" s="260">
        <f t="shared" ref="C15:K15" si="2">C14+C10+C6</f>
        <v>7</v>
      </c>
      <c r="D15" s="260">
        <f t="shared" si="2"/>
        <v>11</v>
      </c>
      <c r="E15" s="260">
        <f t="shared" si="2"/>
        <v>16</v>
      </c>
      <c r="F15" s="260">
        <f t="shared" si="2"/>
        <v>0</v>
      </c>
      <c r="G15" s="260">
        <f t="shared" si="2"/>
        <v>1</v>
      </c>
      <c r="H15" s="260">
        <f t="shared" si="2"/>
        <v>4</v>
      </c>
      <c r="I15" s="260">
        <f t="shared" si="2"/>
        <v>0</v>
      </c>
      <c r="J15" s="260">
        <f t="shared" si="2"/>
        <v>0</v>
      </c>
      <c r="K15" s="260">
        <f t="shared" si="2"/>
        <v>41</v>
      </c>
    </row>
    <row r="16" spans="1:25" s="372" customFormat="1" ht="27.75" customHeight="1" x14ac:dyDescent="0.2">
      <c r="A16" s="370" t="s">
        <v>348</v>
      </c>
      <c r="B16" s="371">
        <v>4.8780487804878048</v>
      </c>
      <c r="C16" s="371">
        <v>17.073170731707318</v>
      </c>
      <c r="D16" s="371">
        <v>26.829268292682929</v>
      </c>
      <c r="E16" s="371">
        <v>39.024390243902438</v>
      </c>
      <c r="F16" s="371">
        <v>0</v>
      </c>
      <c r="G16" s="371">
        <v>2.4390243902439024</v>
      </c>
      <c r="H16" s="371">
        <v>9.7560975609756095</v>
      </c>
      <c r="I16" s="371">
        <v>0</v>
      </c>
      <c r="J16" s="371">
        <v>0</v>
      </c>
      <c r="K16" s="371">
        <v>100</v>
      </c>
    </row>
    <row r="18" spans="15:24" x14ac:dyDescent="0.3">
      <c r="O18" s="310" t="s">
        <v>138</v>
      </c>
      <c r="P18" s="310" t="s">
        <v>139</v>
      </c>
      <c r="Q18" s="310" t="s">
        <v>140</v>
      </c>
      <c r="R18" s="310" t="s">
        <v>141</v>
      </c>
      <c r="S18" s="310" t="s">
        <v>143</v>
      </c>
      <c r="T18" s="310" t="s">
        <v>144</v>
      </c>
      <c r="U18" s="310" t="s">
        <v>145</v>
      </c>
      <c r="V18" s="310" t="s">
        <v>146</v>
      </c>
      <c r="W18" s="310"/>
    </row>
    <row r="19" spans="15:24" x14ac:dyDescent="0.3">
      <c r="O19" s="373">
        <f>O26/X26*100</f>
        <v>4.8780487804878048</v>
      </c>
      <c r="P19" s="373">
        <f>P26/X26*100</f>
        <v>17.073170731707318</v>
      </c>
      <c r="Q19" s="373">
        <f>Q26/X26*100</f>
        <v>26.829268292682929</v>
      </c>
      <c r="R19" s="373">
        <f>R26/X26*100</f>
        <v>39.024390243902438</v>
      </c>
      <c r="S19" s="373">
        <f>T26/X26*100</f>
        <v>2.4390243902439024</v>
      </c>
      <c r="T19" s="373">
        <f>U26/X26*100</f>
        <v>9.7560975609756095</v>
      </c>
      <c r="U19" s="373">
        <v>0</v>
      </c>
      <c r="V19" s="373">
        <v>0</v>
      </c>
      <c r="W19" s="373"/>
    </row>
    <row r="26" spans="15:24" x14ac:dyDescent="0.3">
      <c r="O26" s="5">
        <v>2</v>
      </c>
      <c r="P26" s="5">
        <v>7</v>
      </c>
      <c r="Q26" s="5">
        <v>11</v>
      </c>
      <c r="R26" s="5">
        <v>16</v>
      </c>
      <c r="S26" s="5">
        <v>0</v>
      </c>
      <c r="T26" s="5">
        <v>1</v>
      </c>
      <c r="U26" s="5">
        <v>4</v>
      </c>
      <c r="V26" s="5">
        <v>0</v>
      </c>
      <c r="W26" s="5">
        <v>0</v>
      </c>
      <c r="X26" s="5">
        <v>41</v>
      </c>
    </row>
  </sheetData>
  <sheetProtection selectLockedCells="1" selectUnlockedCells="1"/>
  <printOptions horizontalCentered="1"/>
  <pageMargins left="1.1020833333333333" right="0.31527777777777777" top="0.52" bottom="0.35416666666666669" header="0.33" footer="0.51180555555555551"/>
  <pageSetup paperSize="9" firstPageNumber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"/>
  <sheetViews>
    <sheetView topLeftCell="A7" zoomScale="90" zoomScaleNormal="90" workbookViewId="0">
      <selection activeCell="N13" sqref="N13"/>
    </sheetView>
  </sheetViews>
  <sheetFormatPr defaultRowHeight="18.75" x14ac:dyDescent="0.3"/>
  <cols>
    <col min="1" max="1" width="11.125" style="5" customWidth="1"/>
    <col min="2" max="2" width="12.25" style="5" customWidth="1"/>
    <col min="3" max="5" width="9.375" style="5" customWidth="1"/>
    <col min="6" max="6" width="8.625" style="5" customWidth="1"/>
    <col min="7" max="9" width="9.375" style="5" customWidth="1"/>
    <col min="10" max="10" width="8" style="5" customWidth="1"/>
    <col min="11" max="11" width="8.125" style="5" customWidth="1"/>
    <col min="12" max="12" width="9" style="5"/>
    <col min="13" max="13" width="9.75" style="5" customWidth="1"/>
    <col min="14" max="16384" width="9" style="5"/>
  </cols>
  <sheetData>
    <row r="1" spans="1:13" ht="26.25" customHeight="1" x14ac:dyDescent="0.3">
      <c r="A1" s="993" t="s">
        <v>372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</row>
    <row r="2" spans="1:13" s="372" customFormat="1" ht="26.25" customHeight="1" x14ac:dyDescent="0.2">
      <c r="A2" s="976" t="s">
        <v>147</v>
      </c>
      <c r="B2" s="976" t="s">
        <v>30</v>
      </c>
      <c r="C2" s="999" t="s">
        <v>148</v>
      </c>
      <c r="D2" s="1000"/>
      <c r="E2" s="1000"/>
      <c r="F2" s="1000"/>
      <c r="G2" s="1000"/>
      <c r="H2" s="1001" t="s">
        <v>16</v>
      </c>
      <c r="I2" s="1001"/>
      <c r="J2" s="1001"/>
      <c r="K2" s="1001"/>
      <c r="L2" s="1001"/>
      <c r="M2" s="994" t="s">
        <v>149</v>
      </c>
    </row>
    <row r="3" spans="1:13" s="372" customFormat="1" ht="50.25" customHeight="1" x14ac:dyDescent="0.2">
      <c r="A3" s="976"/>
      <c r="B3" s="976"/>
      <c r="C3" s="328" t="s">
        <v>150</v>
      </c>
      <c r="D3" s="328" t="s">
        <v>151</v>
      </c>
      <c r="E3" s="328" t="s">
        <v>152</v>
      </c>
      <c r="F3" s="328" t="s">
        <v>232</v>
      </c>
      <c r="G3" s="328" t="s">
        <v>22</v>
      </c>
      <c r="H3" s="490" t="s">
        <v>150</v>
      </c>
      <c r="I3" s="490" t="s">
        <v>151</v>
      </c>
      <c r="J3" s="490" t="s">
        <v>152</v>
      </c>
      <c r="K3" s="490" t="s">
        <v>232</v>
      </c>
      <c r="L3" s="490" t="s">
        <v>22</v>
      </c>
      <c r="M3" s="995"/>
    </row>
    <row r="4" spans="1:13" ht="24.75" customHeight="1" x14ac:dyDescent="0.3">
      <c r="A4" s="97" t="s">
        <v>154</v>
      </c>
      <c r="B4" s="97" t="s">
        <v>155</v>
      </c>
      <c r="C4" s="98">
        <v>11</v>
      </c>
      <c r="D4" s="98">
        <v>654</v>
      </c>
      <c r="E4" s="98">
        <v>558</v>
      </c>
      <c r="F4" s="98">
        <v>3</v>
      </c>
      <c r="G4" s="336">
        <f>C4+D4+E4+F4</f>
        <v>1226</v>
      </c>
      <c r="H4" s="98">
        <v>288</v>
      </c>
      <c r="I4" s="98">
        <v>26829</v>
      </c>
      <c r="J4" s="98">
        <v>20916</v>
      </c>
      <c r="K4" s="98">
        <v>96</v>
      </c>
      <c r="L4" s="98">
        <f>H4+I4+J4+K4</f>
        <v>48129</v>
      </c>
      <c r="M4" s="336">
        <v>1998</v>
      </c>
    </row>
    <row r="5" spans="1:13" ht="24.75" customHeight="1" x14ac:dyDescent="0.3">
      <c r="A5" s="99" t="s">
        <v>156</v>
      </c>
      <c r="B5" s="99" t="s">
        <v>155</v>
      </c>
      <c r="C5" s="100">
        <v>0</v>
      </c>
      <c r="D5" s="100">
        <v>441</v>
      </c>
      <c r="E5" s="100">
        <v>338</v>
      </c>
      <c r="F5" s="205">
        <v>0</v>
      </c>
      <c r="G5" s="337">
        <f>C5+D5+E5+F5</f>
        <v>779</v>
      </c>
      <c r="H5" s="100">
        <v>0</v>
      </c>
      <c r="I5" s="100">
        <v>17209</v>
      </c>
      <c r="J5" s="100">
        <v>11506</v>
      </c>
      <c r="K5" s="100">
        <v>0</v>
      </c>
      <c r="L5" s="100">
        <f>H5+I5+J5+K5</f>
        <v>28715</v>
      </c>
      <c r="M5" s="337">
        <v>1162</v>
      </c>
    </row>
    <row r="6" spans="1:13" ht="24.75" customHeight="1" thickBot="1" x14ac:dyDescent="0.35">
      <c r="A6" s="339" t="s">
        <v>22</v>
      </c>
      <c r="B6" s="340"/>
      <c r="C6" s="338">
        <f>SUM(C4:C5)</f>
        <v>11</v>
      </c>
      <c r="D6" s="338">
        <f t="shared" ref="D6:F6" si="0">SUM(D4:D5)</f>
        <v>1095</v>
      </c>
      <c r="E6" s="338">
        <f t="shared" si="0"/>
        <v>896</v>
      </c>
      <c r="F6" s="338">
        <f t="shared" si="0"/>
        <v>3</v>
      </c>
      <c r="G6" s="338">
        <f t="shared" ref="G6" si="1">G4+G5</f>
        <v>2005</v>
      </c>
      <c r="H6" s="491">
        <f>H4+H5</f>
        <v>288</v>
      </c>
      <c r="I6" s="491">
        <f t="shared" ref="I6:M6" si="2">I4+I5</f>
        <v>44038</v>
      </c>
      <c r="J6" s="491">
        <f t="shared" si="2"/>
        <v>32422</v>
      </c>
      <c r="K6" s="491">
        <f t="shared" si="2"/>
        <v>96</v>
      </c>
      <c r="L6" s="491">
        <f t="shared" si="2"/>
        <v>76844</v>
      </c>
      <c r="M6" s="338">
        <f t="shared" si="2"/>
        <v>3160</v>
      </c>
    </row>
    <row r="7" spans="1:13" s="37" customFormat="1" ht="19.5" thickTop="1" x14ac:dyDescent="0.3">
      <c r="L7" s="489"/>
    </row>
    <row r="10" spans="1:13" ht="28.5" customHeight="1" x14ac:dyDescent="0.3">
      <c r="C10" s="998" t="s">
        <v>377</v>
      </c>
      <c r="D10" s="998"/>
      <c r="E10" s="998"/>
      <c r="F10" s="998"/>
    </row>
    <row r="11" spans="1:13" s="372" customFormat="1" ht="29.25" customHeight="1" x14ac:dyDescent="0.2">
      <c r="C11" s="1002" t="s">
        <v>373</v>
      </c>
      <c r="D11" s="1003"/>
      <c r="E11" s="996" t="s">
        <v>375</v>
      </c>
      <c r="F11" s="996"/>
    </row>
    <row r="12" spans="1:13" s="372" customFormat="1" ht="29.25" customHeight="1" x14ac:dyDescent="0.2">
      <c r="C12" s="1004" t="s">
        <v>374</v>
      </c>
      <c r="D12" s="1005"/>
      <c r="E12" s="997" t="s">
        <v>376</v>
      </c>
      <c r="F12" s="997"/>
    </row>
    <row r="20" spans="8:8" x14ac:dyDescent="0.3">
      <c r="H20" s="488"/>
    </row>
  </sheetData>
  <sheetProtection selectLockedCells="1" selectUnlockedCells="1"/>
  <mergeCells count="11">
    <mergeCell ref="E12:F12"/>
    <mergeCell ref="C10:F10"/>
    <mergeCell ref="C2:G2"/>
    <mergeCell ref="H2:L2"/>
    <mergeCell ref="C11:D11"/>
    <mergeCell ref="C12:D12"/>
    <mergeCell ref="A1:K1"/>
    <mergeCell ref="A2:A3"/>
    <mergeCell ref="B2:B3"/>
    <mergeCell ref="M2:M3"/>
    <mergeCell ref="E11:F11"/>
  </mergeCells>
  <printOptions horizontalCentered="1"/>
  <pageMargins left="1.1020833333333333" right="0.11805555555555555" top="0.7" bottom="0.35416666666666669" header="0.5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20"/>
  <sheetViews>
    <sheetView workbookViewId="0">
      <selection activeCell="L8" sqref="L8"/>
    </sheetView>
  </sheetViews>
  <sheetFormatPr defaultRowHeight="21" x14ac:dyDescent="0.35"/>
  <cols>
    <col min="1" max="1" width="9" style="126"/>
    <col min="2" max="2" width="4.625" style="126" customWidth="1"/>
    <col min="3" max="3" width="25.5" style="126" customWidth="1"/>
    <col min="4" max="4" width="16.875" style="126" customWidth="1"/>
    <col min="5" max="16384" width="9" style="126"/>
  </cols>
  <sheetData>
    <row r="3" spans="2:7" x14ac:dyDescent="0.35">
      <c r="B3" s="952" t="s">
        <v>735</v>
      </c>
      <c r="C3" s="952"/>
      <c r="D3" s="952"/>
      <c r="E3" s="952"/>
      <c r="F3" s="952"/>
      <c r="G3" s="952"/>
    </row>
    <row r="5" spans="2:7" x14ac:dyDescent="0.35">
      <c r="B5" s="858" t="s">
        <v>427</v>
      </c>
    </row>
    <row r="6" spans="2:7" x14ac:dyDescent="0.35">
      <c r="C6" s="126" t="s">
        <v>428</v>
      </c>
      <c r="D6" s="126" t="s">
        <v>429</v>
      </c>
    </row>
    <row r="7" spans="2:7" x14ac:dyDescent="0.35">
      <c r="C7" s="126" t="s">
        <v>435</v>
      </c>
      <c r="D7" s="126" t="s">
        <v>431</v>
      </c>
    </row>
    <row r="8" spans="2:7" x14ac:dyDescent="0.35">
      <c r="C8" s="126" t="s">
        <v>430</v>
      </c>
      <c r="D8" s="126" t="s">
        <v>431</v>
      </c>
    </row>
    <row r="10" spans="2:7" x14ac:dyDescent="0.35">
      <c r="B10" s="858" t="s">
        <v>735</v>
      </c>
    </row>
    <row r="11" spans="2:7" x14ac:dyDescent="0.35">
      <c r="C11" s="126" t="s">
        <v>432</v>
      </c>
      <c r="D11" s="126" t="s">
        <v>433</v>
      </c>
    </row>
    <row r="12" spans="2:7" x14ac:dyDescent="0.35">
      <c r="C12" s="126" t="s">
        <v>434</v>
      </c>
      <c r="D12" s="126" t="s">
        <v>433</v>
      </c>
    </row>
    <row r="13" spans="2:7" x14ac:dyDescent="0.35">
      <c r="C13" s="126" t="s">
        <v>442</v>
      </c>
      <c r="D13" s="126" t="s">
        <v>443</v>
      </c>
    </row>
    <row r="14" spans="2:7" x14ac:dyDescent="0.35">
      <c r="C14" s="126" t="s">
        <v>438</v>
      </c>
      <c r="D14" s="126" t="s">
        <v>437</v>
      </c>
    </row>
    <row r="15" spans="2:7" x14ac:dyDescent="0.35">
      <c r="C15" s="126" t="s">
        <v>439</v>
      </c>
      <c r="D15" s="126" t="s">
        <v>441</v>
      </c>
    </row>
    <row r="16" spans="2:7" x14ac:dyDescent="0.35">
      <c r="C16" s="126" t="s">
        <v>440</v>
      </c>
      <c r="D16" s="126" t="s">
        <v>437</v>
      </c>
    </row>
    <row r="17" spans="2:4" x14ac:dyDescent="0.35">
      <c r="C17" s="126" t="s">
        <v>436</v>
      </c>
      <c r="D17" s="126" t="s">
        <v>437</v>
      </c>
    </row>
    <row r="19" spans="2:4" x14ac:dyDescent="0.35">
      <c r="B19" s="858" t="s">
        <v>734</v>
      </c>
    </row>
    <row r="20" spans="2:4" x14ac:dyDescent="0.35">
      <c r="C20" s="126" t="s">
        <v>436</v>
      </c>
      <c r="D20" s="126" t="s">
        <v>437</v>
      </c>
    </row>
  </sheetData>
  <mergeCells count="1">
    <mergeCell ref="B3:G3"/>
  </mergeCells>
  <pageMargins left="1.51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215"/>
  <sheetViews>
    <sheetView showGridLines="0" showRowColHeaders="0" zoomScale="62" zoomScaleNormal="62" zoomScalePageLayoutView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25" sqref="AE25"/>
    </sheetView>
  </sheetViews>
  <sheetFormatPr defaultRowHeight="18.75" x14ac:dyDescent="0.3"/>
  <cols>
    <col min="1" max="1" width="4.125" style="101" customWidth="1"/>
    <col min="2" max="2" width="13.625" style="106" customWidth="1"/>
    <col min="3" max="3" width="5.125" style="101" customWidth="1"/>
    <col min="4" max="10" width="4.75" style="101" customWidth="1"/>
    <col min="11" max="13" width="6.625" style="101" bestFit="1" customWidth="1"/>
    <col min="14" max="18" width="6.75" style="101" customWidth="1"/>
    <col min="19" max="22" width="4.75" style="101" customWidth="1"/>
    <col min="23" max="23" width="6.75" style="101" customWidth="1"/>
    <col min="24" max="16384" width="9" style="101"/>
  </cols>
  <sheetData>
    <row r="1" spans="1:23" ht="21" x14ac:dyDescent="0.35">
      <c r="B1" s="1006" t="s">
        <v>298</v>
      </c>
      <c r="C1" s="1006"/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</row>
    <row r="2" spans="1:23" ht="23.25" customHeight="1" x14ac:dyDescent="0.3">
      <c r="A2" s="1008" t="s">
        <v>157</v>
      </c>
      <c r="B2" s="1011" t="s">
        <v>158</v>
      </c>
      <c r="C2" s="1011" t="s">
        <v>159</v>
      </c>
      <c r="D2" s="1008" t="s">
        <v>150</v>
      </c>
      <c r="E2" s="1008"/>
      <c r="F2" s="1008"/>
      <c r="G2" s="1008"/>
      <c r="H2" s="1008"/>
      <c r="I2" s="1008"/>
      <c r="J2" s="1008"/>
      <c r="K2" s="1008" t="s">
        <v>160</v>
      </c>
      <c r="L2" s="1008"/>
      <c r="M2" s="1008"/>
      <c r="N2" s="1008"/>
      <c r="O2" s="1008" t="s">
        <v>161</v>
      </c>
      <c r="P2" s="1008"/>
      <c r="Q2" s="1008"/>
      <c r="R2" s="1008"/>
      <c r="S2" s="1008" t="s">
        <v>153</v>
      </c>
      <c r="T2" s="1008"/>
      <c r="U2" s="1008"/>
      <c r="V2" s="1008"/>
      <c r="W2" s="1013" t="s">
        <v>29</v>
      </c>
    </row>
    <row r="3" spans="1:23" x14ac:dyDescent="0.3">
      <c r="A3" s="1008"/>
      <c r="B3" s="1011"/>
      <c r="C3" s="1011"/>
      <c r="D3" s="341" t="s">
        <v>162</v>
      </c>
      <c r="E3" s="341" t="s">
        <v>163</v>
      </c>
      <c r="F3" s="341" t="s">
        <v>164</v>
      </c>
      <c r="G3" s="341" t="s">
        <v>165</v>
      </c>
      <c r="H3" s="341" t="s">
        <v>166</v>
      </c>
      <c r="I3" s="341" t="s">
        <v>167</v>
      </c>
      <c r="J3" s="341" t="s">
        <v>22</v>
      </c>
      <c r="K3" s="341" t="s">
        <v>168</v>
      </c>
      <c r="L3" s="341" t="s">
        <v>169</v>
      </c>
      <c r="M3" s="341" t="s">
        <v>170</v>
      </c>
      <c r="N3" s="341" t="s">
        <v>22</v>
      </c>
      <c r="O3" s="341" t="s">
        <v>171</v>
      </c>
      <c r="P3" s="341" t="s">
        <v>172</v>
      </c>
      <c r="Q3" s="341" t="s">
        <v>173</v>
      </c>
      <c r="R3" s="341" t="s">
        <v>22</v>
      </c>
      <c r="S3" s="341" t="s">
        <v>174</v>
      </c>
      <c r="T3" s="341" t="s">
        <v>175</v>
      </c>
      <c r="U3" s="341" t="s">
        <v>176</v>
      </c>
      <c r="V3" s="341" t="s">
        <v>22</v>
      </c>
      <c r="W3" s="1014"/>
    </row>
    <row r="4" spans="1:23" x14ac:dyDescent="0.3">
      <c r="A4" s="1009">
        <v>1</v>
      </c>
      <c r="B4" s="1010" t="s">
        <v>177</v>
      </c>
      <c r="C4" s="102" t="s">
        <v>35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343">
        <v>0</v>
      </c>
      <c r="K4" s="57">
        <v>287</v>
      </c>
      <c r="L4" s="57">
        <v>272</v>
      </c>
      <c r="M4" s="57">
        <v>269</v>
      </c>
      <c r="N4" s="343">
        <v>828</v>
      </c>
      <c r="O4" s="57">
        <v>127</v>
      </c>
      <c r="P4" s="57">
        <v>122</v>
      </c>
      <c r="Q4" s="57">
        <v>120</v>
      </c>
      <c r="R4" s="343">
        <v>369</v>
      </c>
      <c r="S4" s="57"/>
      <c r="T4" s="57"/>
      <c r="U4" s="57"/>
      <c r="V4" s="57">
        <v>0</v>
      </c>
      <c r="W4" s="343">
        <v>1197</v>
      </c>
    </row>
    <row r="5" spans="1:23" x14ac:dyDescent="0.3">
      <c r="A5" s="1009"/>
      <c r="B5" s="1010"/>
      <c r="C5" s="103" t="s">
        <v>36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345">
        <v>0</v>
      </c>
      <c r="K5" s="58">
        <v>267</v>
      </c>
      <c r="L5" s="58">
        <v>245</v>
      </c>
      <c r="M5" s="58">
        <v>281</v>
      </c>
      <c r="N5" s="345">
        <v>793</v>
      </c>
      <c r="O5" s="58">
        <v>195</v>
      </c>
      <c r="P5" s="58">
        <v>225</v>
      </c>
      <c r="Q5" s="58">
        <v>265</v>
      </c>
      <c r="R5" s="345">
        <v>685</v>
      </c>
      <c r="S5" s="58"/>
      <c r="T5" s="58"/>
      <c r="U5" s="58"/>
      <c r="V5" s="58">
        <v>0</v>
      </c>
      <c r="W5" s="345">
        <v>1478</v>
      </c>
    </row>
    <row r="6" spans="1:23" x14ac:dyDescent="0.3">
      <c r="A6" s="1009"/>
      <c r="B6" s="1010"/>
      <c r="C6" s="103" t="s">
        <v>22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345">
        <v>0</v>
      </c>
      <c r="K6" s="58">
        <v>554</v>
      </c>
      <c r="L6" s="58">
        <v>517</v>
      </c>
      <c r="M6" s="58">
        <v>550</v>
      </c>
      <c r="N6" s="345">
        <v>1621</v>
      </c>
      <c r="O6" s="58">
        <v>322</v>
      </c>
      <c r="P6" s="58">
        <v>347</v>
      </c>
      <c r="Q6" s="58">
        <v>385</v>
      </c>
      <c r="R6" s="345">
        <v>1054</v>
      </c>
      <c r="S6" s="58">
        <v>0</v>
      </c>
      <c r="T6" s="58">
        <v>0</v>
      </c>
      <c r="U6" s="58">
        <v>0</v>
      </c>
      <c r="V6" s="58">
        <v>0</v>
      </c>
      <c r="W6" s="345">
        <v>2675</v>
      </c>
    </row>
    <row r="7" spans="1:23" x14ac:dyDescent="0.3">
      <c r="A7" s="1009"/>
      <c r="B7" s="1010"/>
      <c r="C7" s="104" t="s">
        <v>178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347">
        <v>0</v>
      </c>
      <c r="K7" s="59">
        <v>12</v>
      </c>
      <c r="L7" s="59">
        <v>12</v>
      </c>
      <c r="M7" s="59">
        <v>12</v>
      </c>
      <c r="N7" s="347">
        <v>36</v>
      </c>
      <c r="O7" s="59">
        <v>9</v>
      </c>
      <c r="P7" s="59">
        <v>9</v>
      </c>
      <c r="Q7" s="59">
        <v>10</v>
      </c>
      <c r="R7" s="347">
        <v>28</v>
      </c>
      <c r="S7" s="59"/>
      <c r="T7" s="59"/>
      <c r="U7" s="59"/>
      <c r="V7" s="59">
        <v>0</v>
      </c>
      <c r="W7" s="347">
        <v>64</v>
      </c>
    </row>
    <row r="8" spans="1:23" x14ac:dyDescent="0.3">
      <c r="A8" s="1009">
        <v>2</v>
      </c>
      <c r="B8" s="1010" t="s">
        <v>179</v>
      </c>
      <c r="C8" s="105" t="s">
        <v>35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343">
        <v>0</v>
      </c>
      <c r="K8" s="57">
        <v>540</v>
      </c>
      <c r="L8" s="57">
        <v>545</v>
      </c>
      <c r="M8" s="57">
        <v>529</v>
      </c>
      <c r="N8" s="343">
        <v>1614</v>
      </c>
      <c r="O8" s="57">
        <v>453</v>
      </c>
      <c r="P8" s="57">
        <v>500</v>
      </c>
      <c r="Q8" s="57">
        <v>516</v>
      </c>
      <c r="R8" s="343">
        <v>1469</v>
      </c>
      <c r="S8" s="57"/>
      <c r="T8" s="57"/>
      <c r="U8" s="57"/>
      <c r="V8" s="57">
        <v>0</v>
      </c>
      <c r="W8" s="343">
        <v>3083</v>
      </c>
    </row>
    <row r="9" spans="1:23" x14ac:dyDescent="0.3">
      <c r="A9" s="1009"/>
      <c r="B9" s="1010"/>
      <c r="C9" s="103" t="s">
        <v>36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345">
        <v>0</v>
      </c>
      <c r="K9" s="58">
        <v>0</v>
      </c>
      <c r="L9" s="58">
        <v>0</v>
      </c>
      <c r="M9" s="58">
        <v>0</v>
      </c>
      <c r="N9" s="345">
        <v>0</v>
      </c>
      <c r="O9" s="58">
        <v>267</v>
      </c>
      <c r="P9" s="58">
        <v>209</v>
      </c>
      <c r="Q9" s="58">
        <v>213</v>
      </c>
      <c r="R9" s="345">
        <v>689</v>
      </c>
      <c r="S9" s="58"/>
      <c r="T9" s="58"/>
      <c r="U9" s="58"/>
      <c r="V9" s="58">
        <v>0</v>
      </c>
      <c r="W9" s="345">
        <v>689</v>
      </c>
    </row>
    <row r="10" spans="1:23" x14ac:dyDescent="0.3">
      <c r="A10" s="1009"/>
      <c r="B10" s="1010"/>
      <c r="C10" s="103" t="s">
        <v>22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345">
        <v>0</v>
      </c>
      <c r="K10" s="58">
        <v>540</v>
      </c>
      <c r="L10" s="58">
        <v>545</v>
      </c>
      <c r="M10" s="58">
        <v>529</v>
      </c>
      <c r="N10" s="345">
        <v>1614</v>
      </c>
      <c r="O10" s="58">
        <v>720</v>
      </c>
      <c r="P10" s="58">
        <v>709</v>
      </c>
      <c r="Q10" s="58">
        <v>729</v>
      </c>
      <c r="R10" s="345">
        <v>2158</v>
      </c>
      <c r="S10" s="58">
        <v>0</v>
      </c>
      <c r="T10" s="58">
        <v>0</v>
      </c>
      <c r="U10" s="58">
        <v>0</v>
      </c>
      <c r="V10" s="58">
        <v>0</v>
      </c>
      <c r="W10" s="345">
        <v>3772</v>
      </c>
    </row>
    <row r="11" spans="1:23" x14ac:dyDescent="0.3">
      <c r="A11" s="1009"/>
      <c r="B11" s="1010"/>
      <c r="C11" s="104" t="s">
        <v>178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347">
        <v>0</v>
      </c>
      <c r="K11" s="59">
        <v>12</v>
      </c>
      <c r="L11" s="59">
        <v>12</v>
      </c>
      <c r="M11" s="59">
        <v>12</v>
      </c>
      <c r="N11" s="347">
        <v>36</v>
      </c>
      <c r="O11" s="59">
        <v>16</v>
      </c>
      <c r="P11" s="59">
        <v>16</v>
      </c>
      <c r="Q11" s="59">
        <v>16</v>
      </c>
      <c r="R11" s="347">
        <v>48</v>
      </c>
      <c r="S11" s="59"/>
      <c r="T11" s="59"/>
      <c r="U11" s="59"/>
      <c r="V11" s="59">
        <v>0</v>
      </c>
      <c r="W11" s="347">
        <v>84</v>
      </c>
    </row>
    <row r="12" spans="1:23" x14ac:dyDescent="0.3">
      <c r="A12" s="1009">
        <v>3</v>
      </c>
      <c r="B12" s="1010" t="s">
        <v>180</v>
      </c>
      <c r="C12" s="102" t="s">
        <v>35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343">
        <v>0</v>
      </c>
      <c r="K12" s="57">
        <v>0</v>
      </c>
      <c r="L12" s="57">
        <v>0</v>
      </c>
      <c r="M12" s="57">
        <v>0</v>
      </c>
      <c r="N12" s="343">
        <v>0</v>
      </c>
      <c r="O12" s="57">
        <v>28</v>
      </c>
      <c r="P12" s="57">
        <v>32</v>
      </c>
      <c r="Q12" s="57">
        <v>28</v>
      </c>
      <c r="R12" s="343">
        <v>88</v>
      </c>
      <c r="S12" s="57"/>
      <c r="T12" s="57"/>
      <c r="U12" s="57"/>
      <c r="V12" s="57">
        <v>0</v>
      </c>
      <c r="W12" s="343">
        <v>88</v>
      </c>
    </row>
    <row r="13" spans="1:23" x14ac:dyDescent="0.3">
      <c r="A13" s="1009"/>
      <c r="B13" s="1010"/>
      <c r="C13" s="103" t="s">
        <v>36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345">
        <v>0</v>
      </c>
      <c r="K13" s="58">
        <v>730</v>
      </c>
      <c r="L13" s="58">
        <v>694</v>
      </c>
      <c r="M13" s="58">
        <v>658</v>
      </c>
      <c r="N13" s="345">
        <v>2082</v>
      </c>
      <c r="O13" s="58">
        <v>589</v>
      </c>
      <c r="P13" s="58">
        <v>639</v>
      </c>
      <c r="Q13" s="58">
        <v>715</v>
      </c>
      <c r="R13" s="345">
        <v>1943</v>
      </c>
      <c r="S13" s="58"/>
      <c r="T13" s="58"/>
      <c r="U13" s="58"/>
      <c r="V13" s="58">
        <v>0</v>
      </c>
      <c r="W13" s="345">
        <v>4025</v>
      </c>
    </row>
    <row r="14" spans="1:23" x14ac:dyDescent="0.3">
      <c r="A14" s="1009"/>
      <c r="B14" s="1010"/>
      <c r="C14" s="103" t="s">
        <v>22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345">
        <v>0</v>
      </c>
      <c r="K14" s="58">
        <v>730</v>
      </c>
      <c r="L14" s="58">
        <v>694</v>
      </c>
      <c r="M14" s="58">
        <v>658</v>
      </c>
      <c r="N14" s="345">
        <v>2082</v>
      </c>
      <c r="O14" s="58">
        <v>617</v>
      </c>
      <c r="P14" s="58">
        <v>671</v>
      </c>
      <c r="Q14" s="58">
        <v>743</v>
      </c>
      <c r="R14" s="345">
        <v>2031</v>
      </c>
      <c r="S14" s="58">
        <v>0</v>
      </c>
      <c r="T14" s="58">
        <v>0</v>
      </c>
      <c r="U14" s="58">
        <v>0</v>
      </c>
      <c r="V14" s="58">
        <v>0</v>
      </c>
      <c r="W14" s="345">
        <v>4113</v>
      </c>
    </row>
    <row r="15" spans="1:23" x14ac:dyDescent="0.3">
      <c r="A15" s="1009"/>
      <c r="B15" s="1010"/>
      <c r="C15" s="104" t="s">
        <v>178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347">
        <v>0</v>
      </c>
      <c r="K15" s="59">
        <v>17</v>
      </c>
      <c r="L15" s="59">
        <v>15</v>
      </c>
      <c r="M15" s="59">
        <v>15</v>
      </c>
      <c r="N15" s="347">
        <v>47</v>
      </c>
      <c r="O15" s="59">
        <v>17</v>
      </c>
      <c r="P15" s="59">
        <v>17</v>
      </c>
      <c r="Q15" s="59">
        <v>17</v>
      </c>
      <c r="R15" s="347">
        <v>51</v>
      </c>
      <c r="S15" s="59"/>
      <c r="T15" s="59"/>
      <c r="U15" s="59"/>
      <c r="V15" s="59">
        <v>0</v>
      </c>
      <c r="W15" s="347">
        <v>98</v>
      </c>
    </row>
    <row r="16" spans="1:23" x14ac:dyDescent="0.3">
      <c r="A16" s="1009">
        <v>4</v>
      </c>
      <c r="B16" s="1010" t="s">
        <v>181</v>
      </c>
      <c r="C16" s="102" t="s">
        <v>35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343">
        <v>0</v>
      </c>
      <c r="K16" s="57">
        <v>185</v>
      </c>
      <c r="L16" s="57">
        <v>164</v>
      </c>
      <c r="M16" s="57">
        <v>134</v>
      </c>
      <c r="N16" s="343">
        <v>483</v>
      </c>
      <c r="O16" s="57">
        <v>62</v>
      </c>
      <c r="P16" s="57">
        <v>44</v>
      </c>
      <c r="Q16" s="57">
        <v>76</v>
      </c>
      <c r="R16" s="343">
        <v>182</v>
      </c>
      <c r="S16" s="57"/>
      <c r="T16" s="57"/>
      <c r="U16" s="57"/>
      <c r="V16" s="57">
        <v>0</v>
      </c>
      <c r="W16" s="343">
        <v>665</v>
      </c>
    </row>
    <row r="17" spans="1:23" x14ac:dyDescent="0.3">
      <c r="A17" s="1009"/>
      <c r="B17" s="1010"/>
      <c r="C17" s="103" t="s">
        <v>36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345">
        <v>0</v>
      </c>
      <c r="K17" s="58">
        <v>211</v>
      </c>
      <c r="L17" s="58">
        <v>179</v>
      </c>
      <c r="M17" s="58">
        <v>159</v>
      </c>
      <c r="N17" s="345">
        <v>549</v>
      </c>
      <c r="O17" s="58">
        <v>130</v>
      </c>
      <c r="P17" s="58">
        <v>126</v>
      </c>
      <c r="Q17" s="58">
        <v>124</v>
      </c>
      <c r="R17" s="345">
        <v>380</v>
      </c>
      <c r="S17" s="58"/>
      <c r="T17" s="58"/>
      <c r="U17" s="58"/>
      <c r="V17" s="58">
        <v>0</v>
      </c>
      <c r="W17" s="345">
        <v>929</v>
      </c>
    </row>
    <row r="18" spans="1:23" x14ac:dyDescent="0.3">
      <c r="A18" s="1009"/>
      <c r="B18" s="1010"/>
      <c r="C18" s="103" t="s">
        <v>22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345">
        <v>0</v>
      </c>
      <c r="K18" s="58">
        <v>396</v>
      </c>
      <c r="L18" s="58">
        <v>343</v>
      </c>
      <c r="M18" s="58">
        <v>293</v>
      </c>
      <c r="N18" s="345">
        <v>1032</v>
      </c>
      <c r="O18" s="58">
        <v>192</v>
      </c>
      <c r="P18" s="58">
        <v>170</v>
      </c>
      <c r="Q18" s="58">
        <v>200</v>
      </c>
      <c r="R18" s="345">
        <v>562</v>
      </c>
      <c r="S18" s="58">
        <v>0</v>
      </c>
      <c r="T18" s="58">
        <v>0</v>
      </c>
      <c r="U18" s="58">
        <v>0</v>
      </c>
      <c r="V18" s="58">
        <v>0</v>
      </c>
      <c r="W18" s="345">
        <v>1594</v>
      </c>
    </row>
    <row r="19" spans="1:23" x14ac:dyDescent="0.3">
      <c r="A19" s="1009"/>
      <c r="B19" s="1010"/>
      <c r="C19" s="104" t="s">
        <v>178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347">
        <v>0</v>
      </c>
      <c r="K19" s="59">
        <v>10</v>
      </c>
      <c r="L19" s="59">
        <v>10</v>
      </c>
      <c r="M19" s="59">
        <v>10</v>
      </c>
      <c r="N19" s="347">
        <v>30</v>
      </c>
      <c r="O19" s="59">
        <v>6</v>
      </c>
      <c r="P19" s="59">
        <v>6</v>
      </c>
      <c r="Q19" s="59">
        <v>6</v>
      </c>
      <c r="R19" s="347">
        <v>18</v>
      </c>
      <c r="S19" s="59"/>
      <c r="T19" s="59"/>
      <c r="U19" s="59"/>
      <c r="V19" s="59">
        <v>0</v>
      </c>
      <c r="W19" s="347">
        <v>48</v>
      </c>
    </row>
    <row r="20" spans="1:23" x14ac:dyDescent="0.3">
      <c r="A20" s="1009">
        <v>5</v>
      </c>
      <c r="B20" s="1010" t="s">
        <v>182</v>
      </c>
      <c r="C20" s="102" t="s">
        <v>35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343">
        <v>0</v>
      </c>
      <c r="K20" s="57">
        <v>252</v>
      </c>
      <c r="L20" s="57">
        <v>212</v>
      </c>
      <c r="M20" s="57">
        <v>187</v>
      </c>
      <c r="N20" s="343">
        <v>651</v>
      </c>
      <c r="O20" s="57">
        <v>48</v>
      </c>
      <c r="P20" s="57">
        <v>42</v>
      </c>
      <c r="Q20" s="57">
        <v>49</v>
      </c>
      <c r="R20" s="343">
        <v>139</v>
      </c>
      <c r="S20" s="57"/>
      <c r="T20" s="57"/>
      <c r="U20" s="57"/>
      <c r="V20" s="57">
        <v>0</v>
      </c>
      <c r="W20" s="343">
        <v>790</v>
      </c>
    </row>
    <row r="21" spans="1:23" x14ac:dyDescent="0.3">
      <c r="A21" s="1009"/>
      <c r="B21" s="1010"/>
      <c r="C21" s="103" t="s">
        <v>36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345">
        <v>0</v>
      </c>
      <c r="K21" s="58">
        <v>273</v>
      </c>
      <c r="L21" s="58">
        <v>204</v>
      </c>
      <c r="M21" s="58">
        <v>209</v>
      </c>
      <c r="N21" s="345">
        <v>686</v>
      </c>
      <c r="O21" s="58">
        <v>122</v>
      </c>
      <c r="P21" s="58">
        <v>92</v>
      </c>
      <c r="Q21" s="58">
        <v>107</v>
      </c>
      <c r="R21" s="345">
        <v>321</v>
      </c>
      <c r="S21" s="58"/>
      <c r="T21" s="58"/>
      <c r="U21" s="58"/>
      <c r="V21" s="58">
        <v>0</v>
      </c>
      <c r="W21" s="345">
        <v>1007</v>
      </c>
    </row>
    <row r="22" spans="1:23" x14ac:dyDescent="0.3">
      <c r="A22" s="1009"/>
      <c r="B22" s="1010"/>
      <c r="C22" s="103" t="s">
        <v>22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345">
        <v>0</v>
      </c>
      <c r="K22" s="58">
        <v>525</v>
      </c>
      <c r="L22" s="58">
        <v>416</v>
      </c>
      <c r="M22" s="58">
        <v>396</v>
      </c>
      <c r="N22" s="345">
        <v>1337</v>
      </c>
      <c r="O22" s="58">
        <v>170</v>
      </c>
      <c r="P22" s="58">
        <v>134</v>
      </c>
      <c r="Q22" s="58">
        <v>156</v>
      </c>
      <c r="R22" s="345">
        <v>460</v>
      </c>
      <c r="S22" s="58">
        <v>0</v>
      </c>
      <c r="T22" s="58">
        <v>0</v>
      </c>
      <c r="U22" s="58">
        <v>0</v>
      </c>
      <c r="V22" s="58">
        <v>0</v>
      </c>
      <c r="W22" s="345">
        <v>1797</v>
      </c>
    </row>
    <row r="23" spans="1:23" x14ac:dyDescent="0.3">
      <c r="A23" s="1009"/>
      <c r="B23" s="1010"/>
      <c r="C23" s="104" t="s">
        <v>178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347">
        <v>0</v>
      </c>
      <c r="K23" s="59">
        <v>11</v>
      </c>
      <c r="L23" s="59">
        <v>11</v>
      </c>
      <c r="M23" s="59">
        <v>11</v>
      </c>
      <c r="N23" s="347">
        <v>33</v>
      </c>
      <c r="O23" s="59">
        <v>5</v>
      </c>
      <c r="P23" s="59">
        <v>5</v>
      </c>
      <c r="Q23" s="59">
        <v>5</v>
      </c>
      <c r="R23" s="347">
        <v>15</v>
      </c>
      <c r="S23" s="59"/>
      <c r="T23" s="59"/>
      <c r="U23" s="59"/>
      <c r="V23" s="59">
        <v>0</v>
      </c>
      <c r="W23" s="347">
        <v>48</v>
      </c>
    </row>
    <row r="24" spans="1:23" x14ac:dyDescent="0.3">
      <c r="A24" s="1009">
        <v>6</v>
      </c>
      <c r="B24" s="1010" t="s">
        <v>278</v>
      </c>
      <c r="C24" s="102" t="s">
        <v>35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343">
        <v>0</v>
      </c>
      <c r="K24" s="57">
        <v>136</v>
      </c>
      <c r="L24" s="57">
        <v>156</v>
      </c>
      <c r="M24" s="57">
        <v>146</v>
      </c>
      <c r="N24" s="343">
        <v>438</v>
      </c>
      <c r="O24" s="57">
        <v>34</v>
      </c>
      <c r="P24" s="57">
        <v>32</v>
      </c>
      <c r="Q24" s="57">
        <v>33</v>
      </c>
      <c r="R24" s="343">
        <v>99</v>
      </c>
      <c r="S24" s="57"/>
      <c r="T24" s="57"/>
      <c r="U24" s="57"/>
      <c r="V24" s="57">
        <v>0</v>
      </c>
      <c r="W24" s="343">
        <v>537</v>
      </c>
    </row>
    <row r="25" spans="1:23" x14ac:dyDescent="0.3">
      <c r="A25" s="1009"/>
      <c r="B25" s="1010"/>
      <c r="C25" s="103" t="s">
        <v>36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345">
        <v>0</v>
      </c>
      <c r="K25" s="58">
        <v>122</v>
      </c>
      <c r="L25" s="58">
        <v>94</v>
      </c>
      <c r="M25" s="58">
        <v>128</v>
      </c>
      <c r="N25" s="345">
        <v>344</v>
      </c>
      <c r="O25" s="58">
        <v>42</v>
      </c>
      <c r="P25" s="58">
        <v>42</v>
      </c>
      <c r="Q25" s="58">
        <v>53</v>
      </c>
      <c r="R25" s="345">
        <v>137</v>
      </c>
      <c r="S25" s="58"/>
      <c r="T25" s="58"/>
      <c r="U25" s="58"/>
      <c r="V25" s="58">
        <v>0</v>
      </c>
      <c r="W25" s="345">
        <v>481</v>
      </c>
    </row>
    <row r="26" spans="1:23" x14ac:dyDescent="0.3">
      <c r="A26" s="1009"/>
      <c r="B26" s="1010"/>
      <c r="C26" s="103" t="s">
        <v>22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345">
        <v>0</v>
      </c>
      <c r="K26" s="58">
        <v>258</v>
      </c>
      <c r="L26" s="58">
        <v>250</v>
      </c>
      <c r="M26" s="58">
        <v>274</v>
      </c>
      <c r="N26" s="345">
        <v>782</v>
      </c>
      <c r="O26" s="58">
        <v>76</v>
      </c>
      <c r="P26" s="58">
        <v>74</v>
      </c>
      <c r="Q26" s="58">
        <v>86</v>
      </c>
      <c r="R26" s="345">
        <v>236</v>
      </c>
      <c r="S26" s="58">
        <v>0</v>
      </c>
      <c r="T26" s="58">
        <v>0</v>
      </c>
      <c r="U26" s="58">
        <v>0</v>
      </c>
      <c r="V26" s="58">
        <v>0</v>
      </c>
      <c r="W26" s="345">
        <v>1018</v>
      </c>
    </row>
    <row r="27" spans="1:23" x14ac:dyDescent="0.3">
      <c r="A27" s="1009"/>
      <c r="B27" s="1010"/>
      <c r="C27" s="104" t="s">
        <v>178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347">
        <v>0</v>
      </c>
      <c r="K27" s="59">
        <v>7</v>
      </c>
      <c r="L27" s="59">
        <v>7</v>
      </c>
      <c r="M27" s="59">
        <v>8</v>
      </c>
      <c r="N27" s="347">
        <v>22</v>
      </c>
      <c r="O27" s="59">
        <v>3</v>
      </c>
      <c r="P27" s="59">
        <v>3</v>
      </c>
      <c r="Q27" s="59">
        <v>3</v>
      </c>
      <c r="R27" s="347">
        <v>9</v>
      </c>
      <c r="S27" s="59"/>
      <c r="T27" s="59"/>
      <c r="U27" s="59"/>
      <c r="V27" s="59">
        <v>0</v>
      </c>
      <c r="W27" s="347">
        <v>31</v>
      </c>
    </row>
    <row r="28" spans="1:23" ht="14.25" customHeight="1" x14ac:dyDescent="0.3">
      <c r="A28" s="1009">
        <v>7</v>
      </c>
      <c r="B28" s="1012" t="s">
        <v>184</v>
      </c>
      <c r="C28" s="102" t="s">
        <v>35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343">
        <v>0</v>
      </c>
      <c r="K28" s="57">
        <v>27</v>
      </c>
      <c r="L28" s="57">
        <v>27</v>
      </c>
      <c r="M28" s="57">
        <v>34</v>
      </c>
      <c r="N28" s="343">
        <v>88</v>
      </c>
      <c r="O28" s="57">
        <v>7</v>
      </c>
      <c r="P28" s="57">
        <v>5</v>
      </c>
      <c r="Q28" s="57">
        <v>7</v>
      </c>
      <c r="R28" s="343">
        <v>19</v>
      </c>
      <c r="S28" s="57"/>
      <c r="T28" s="57"/>
      <c r="U28" s="57"/>
      <c r="V28" s="57">
        <v>0</v>
      </c>
      <c r="W28" s="343">
        <v>107</v>
      </c>
    </row>
    <row r="29" spans="1:23" ht="14.25" customHeight="1" x14ac:dyDescent="0.3">
      <c r="A29" s="1009"/>
      <c r="B29" s="1012"/>
      <c r="C29" s="103" t="s">
        <v>36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345">
        <v>0</v>
      </c>
      <c r="K29" s="58">
        <v>13</v>
      </c>
      <c r="L29" s="58">
        <v>18</v>
      </c>
      <c r="M29" s="58">
        <v>15</v>
      </c>
      <c r="N29" s="345">
        <v>46</v>
      </c>
      <c r="O29" s="58">
        <v>13</v>
      </c>
      <c r="P29" s="58">
        <v>7</v>
      </c>
      <c r="Q29" s="58">
        <v>13</v>
      </c>
      <c r="R29" s="345">
        <v>33</v>
      </c>
      <c r="S29" s="58"/>
      <c r="T29" s="58"/>
      <c r="U29" s="58"/>
      <c r="V29" s="58">
        <v>0</v>
      </c>
      <c r="W29" s="345">
        <v>79</v>
      </c>
    </row>
    <row r="30" spans="1:23" ht="14.25" customHeight="1" x14ac:dyDescent="0.3">
      <c r="A30" s="1009"/>
      <c r="B30" s="1012"/>
      <c r="C30" s="103" t="s">
        <v>22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345">
        <v>0</v>
      </c>
      <c r="K30" s="58">
        <v>40</v>
      </c>
      <c r="L30" s="58">
        <v>45</v>
      </c>
      <c r="M30" s="58">
        <v>49</v>
      </c>
      <c r="N30" s="345">
        <v>134</v>
      </c>
      <c r="O30" s="58">
        <v>20</v>
      </c>
      <c r="P30" s="58">
        <v>12</v>
      </c>
      <c r="Q30" s="58">
        <v>20</v>
      </c>
      <c r="R30" s="345">
        <v>52</v>
      </c>
      <c r="S30" s="58">
        <v>0</v>
      </c>
      <c r="T30" s="58">
        <v>0</v>
      </c>
      <c r="U30" s="58">
        <v>0</v>
      </c>
      <c r="V30" s="58">
        <v>0</v>
      </c>
      <c r="W30" s="345">
        <v>186</v>
      </c>
    </row>
    <row r="31" spans="1:23" ht="14.25" customHeight="1" x14ac:dyDescent="0.3">
      <c r="A31" s="1009"/>
      <c r="B31" s="1012"/>
      <c r="C31" s="104" t="s">
        <v>178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347">
        <v>0</v>
      </c>
      <c r="K31" s="59">
        <v>1</v>
      </c>
      <c r="L31" s="59">
        <v>2</v>
      </c>
      <c r="M31" s="59">
        <v>2</v>
      </c>
      <c r="N31" s="347">
        <v>5</v>
      </c>
      <c r="O31" s="59">
        <v>1</v>
      </c>
      <c r="P31" s="59">
        <v>1</v>
      </c>
      <c r="Q31" s="59">
        <v>1</v>
      </c>
      <c r="R31" s="347">
        <v>3</v>
      </c>
      <c r="S31" s="59"/>
      <c r="T31" s="59"/>
      <c r="U31" s="59"/>
      <c r="V31" s="59">
        <v>0</v>
      </c>
      <c r="W31" s="347">
        <v>8</v>
      </c>
    </row>
    <row r="32" spans="1:23" x14ac:dyDescent="0.3">
      <c r="A32" s="1009">
        <v>8</v>
      </c>
      <c r="B32" s="1010" t="s">
        <v>185</v>
      </c>
      <c r="C32" s="102" t="s">
        <v>35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343">
        <v>0</v>
      </c>
      <c r="K32" s="57">
        <v>277</v>
      </c>
      <c r="L32" s="57">
        <v>296</v>
      </c>
      <c r="M32" s="57">
        <v>278</v>
      </c>
      <c r="N32" s="343">
        <v>851</v>
      </c>
      <c r="O32" s="57">
        <v>210</v>
      </c>
      <c r="P32" s="57">
        <v>162</v>
      </c>
      <c r="Q32" s="57">
        <v>147</v>
      </c>
      <c r="R32" s="343">
        <v>519</v>
      </c>
      <c r="S32" s="57"/>
      <c r="T32" s="57"/>
      <c r="U32" s="57"/>
      <c r="V32" s="57">
        <v>0</v>
      </c>
      <c r="W32" s="343">
        <v>1370</v>
      </c>
    </row>
    <row r="33" spans="1:23" x14ac:dyDescent="0.3">
      <c r="A33" s="1009"/>
      <c r="B33" s="1010"/>
      <c r="C33" s="103" t="s">
        <v>36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345">
        <v>0</v>
      </c>
      <c r="K33" s="58">
        <v>339</v>
      </c>
      <c r="L33" s="58">
        <v>330</v>
      </c>
      <c r="M33" s="58">
        <v>319</v>
      </c>
      <c r="N33" s="345">
        <v>988</v>
      </c>
      <c r="O33" s="58">
        <v>310</v>
      </c>
      <c r="P33" s="58">
        <v>306</v>
      </c>
      <c r="Q33" s="58">
        <v>310</v>
      </c>
      <c r="R33" s="345">
        <v>926</v>
      </c>
      <c r="S33" s="58"/>
      <c r="T33" s="58"/>
      <c r="U33" s="58"/>
      <c r="V33" s="58">
        <v>0</v>
      </c>
      <c r="W33" s="345">
        <v>1914</v>
      </c>
    </row>
    <row r="34" spans="1:23" x14ac:dyDescent="0.3">
      <c r="A34" s="1009"/>
      <c r="B34" s="1010"/>
      <c r="C34" s="103" t="s">
        <v>22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345">
        <v>0</v>
      </c>
      <c r="K34" s="58">
        <v>616</v>
      </c>
      <c r="L34" s="58">
        <v>626</v>
      </c>
      <c r="M34" s="58">
        <v>597</v>
      </c>
      <c r="N34" s="345">
        <v>1839</v>
      </c>
      <c r="O34" s="58">
        <v>520</v>
      </c>
      <c r="P34" s="58">
        <v>468</v>
      </c>
      <c r="Q34" s="58">
        <v>457</v>
      </c>
      <c r="R34" s="345">
        <v>1445</v>
      </c>
      <c r="S34" s="58">
        <v>0</v>
      </c>
      <c r="T34" s="58">
        <v>0</v>
      </c>
      <c r="U34" s="58">
        <v>0</v>
      </c>
      <c r="V34" s="58">
        <v>0</v>
      </c>
      <c r="W34" s="345">
        <v>3284</v>
      </c>
    </row>
    <row r="35" spans="1:23" x14ac:dyDescent="0.3">
      <c r="A35" s="1009"/>
      <c r="B35" s="1010"/>
      <c r="C35" s="104" t="s">
        <v>178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347">
        <v>0</v>
      </c>
      <c r="K35" s="59">
        <v>14</v>
      </c>
      <c r="L35" s="59">
        <v>14</v>
      </c>
      <c r="M35" s="59">
        <v>14</v>
      </c>
      <c r="N35" s="347">
        <v>42</v>
      </c>
      <c r="O35" s="59">
        <v>12</v>
      </c>
      <c r="P35" s="59">
        <v>12</v>
      </c>
      <c r="Q35" s="59">
        <v>12</v>
      </c>
      <c r="R35" s="347">
        <v>36</v>
      </c>
      <c r="S35" s="59"/>
      <c r="T35" s="59"/>
      <c r="U35" s="59"/>
      <c r="V35" s="59">
        <v>0</v>
      </c>
      <c r="W35" s="347">
        <v>78</v>
      </c>
    </row>
    <row r="36" spans="1:23" x14ac:dyDescent="0.3">
      <c r="A36" s="1009">
        <v>9</v>
      </c>
      <c r="B36" s="1010" t="s">
        <v>186</v>
      </c>
      <c r="C36" s="102" t="s">
        <v>35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343">
        <v>0</v>
      </c>
      <c r="K36" s="57">
        <v>75</v>
      </c>
      <c r="L36" s="57">
        <v>68</v>
      </c>
      <c r="M36" s="57">
        <v>64</v>
      </c>
      <c r="N36" s="343">
        <v>207</v>
      </c>
      <c r="O36" s="57">
        <v>16</v>
      </c>
      <c r="P36" s="57">
        <v>24</v>
      </c>
      <c r="Q36" s="57">
        <v>30</v>
      </c>
      <c r="R36" s="343">
        <v>70</v>
      </c>
      <c r="S36" s="57"/>
      <c r="T36" s="57"/>
      <c r="U36" s="57"/>
      <c r="V36" s="57">
        <v>0</v>
      </c>
      <c r="W36" s="343">
        <v>277</v>
      </c>
    </row>
    <row r="37" spans="1:23" x14ac:dyDescent="0.3">
      <c r="A37" s="1009"/>
      <c r="B37" s="1010"/>
      <c r="C37" s="103" t="s">
        <v>36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345">
        <v>0</v>
      </c>
      <c r="K37" s="58">
        <v>41</v>
      </c>
      <c r="L37" s="58">
        <v>51</v>
      </c>
      <c r="M37" s="58">
        <v>71</v>
      </c>
      <c r="N37" s="345">
        <v>163</v>
      </c>
      <c r="O37" s="58">
        <v>30</v>
      </c>
      <c r="P37" s="58">
        <v>33</v>
      </c>
      <c r="Q37" s="58">
        <v>33</v>
      </c>
      <c r="R37" s="345">
        <v>96</v>
      </c>
      <c r="S37" s="58"/>
      <c r="T37" s="58"/>
      <c r="U37" s="58"/>
      <c r="V37" s="58">
        <v>0</v>
      </c>
      <c r="W37" s="345">
        <v>259</v>
      </c>
    </row>
    <row r="38" spans="1:23" x14ac:dyDescent="0.3">
      <c r="A38" s="1009"/>
      <c r="B38" s="1010"/>
      <c r="C38" s="103" t="s">
        <v>22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345">
        <v>0</v>
      </c>
      <c r="K38" s="58">
        <v>116</v>
      </c>
      <c r="L38" s="58">
        <v>119</v>
      </c>
      <c r="M38" s="58">
        <v>135</v>
      </c>
      <c r="N38" s="345">
        <v>370</v>
      </c>
      <c r="O38" s="58">
        <v>46</v>
      </c>
      <c r="P38" s="58">
        <v>57</v>
      </c>
      <c r="Q38" s="58">
        <v>63</v>
      </c>
      <c r="R38" s="345">
        <v>166</v>
      </c>
      <c r="S38" s="58">
        <v>0</v>
      </c>
      <c r="T38" s="58">
        <v>0</v>
      </c>
      <c r="U38" s="58">
        <v>0</v>
      </c>
      <c r="V38" s="58">
        <v>0</v>
      </c>
      <c r="W38" s="345">
        <v>536</v>
      </c>
    </row>
    <row r="39" spans="1:23" x14ac:dyDescent="0.3">
      <c r="A39" s="1009"/>
      <c r="B39" s="1010"/>
      <c r="C39" s="104" t="s">
        <v>178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347">
        <v>0</v>
      </c>
      <c r="K39" s="59">
        <v>3</v>
      </c>
      <c r="L39" s="59">
        <v>3</v>
      </c>
      <c r="M39" s="59">
        <v>3</v>
      </c>
      <c r="N39" s="347">
        <v>9</v>
      </c>
      <c r="O39" s="59">
        <v>2</v>
      </c>
      <c r="P39" s="59">
        <v>2</v>
      </c>
      <c r="Q39" s="59">
        <v>2</v>
      </c>
      <c r="R39" s="347">
        <v>6</v>
      </c>
      <c r="S39" s="59"/>
      <c r="T39" s="59"/>
      <c r="U39" s="59"/>
      <c r="V39" s="59">
        <v>0</v>
      </c>
      <c r="W39" s="347">
        <v>15</v>
      </c>
    </row>
    <row r="40" spans="1:23" x14ac:dyDescent="0.3">
      <c r="A40" s="1009">
        <v>10</v>
      </c>
      <c r="B40" s="1010" t="s">
        <v>187</v>
      </c>
      <c r="C40" s="102" t="s">
        <v>35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343">
        <v>0</v>
      </c>
      <c r="K40" s="57">
        <v>43</v>
      </c>
      <c r="L40" s="57">
        <v>44</v>
      </c>
      <c r="M40" s="57">
        <v>45</v>
      </c>
      <c r="N40" s="343">
        <v>132</v>
      </c>
      <c r="O40" s="57">
        <v>78</v>
      </c>
      <c r="P40" s="57">
        <v>61</v>
      </c>
      <c r="Q40" s="57">
        <v>56</v>
      </c>
      <c r="R40" s="343">
        <v>195</v>
      </c>
      <c r="S40" s="57"/>
      <c r="T40" s="57"/>
      <c r="U40" s="57"/>
      <c r="V40" s="57">
        <v>0</v>
      </c>
      <c r="W40" s="343">
        <v>327</v>
      </c>
    </row>
    <row r="41" spans="1:23" x14ac:dyDescent="0.3">
      <c r="A41" s="1009"/>
      <c r="B41" s="1010"/>
      <c r="C41" s="103" t="s">
        <v>36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345">
        <v>0</v>
      </c>
      <c r="K41" s="58">
        <v>53</v>
      </c>
      <c r="L41" s="58">
        <v>52</v>
      </c>
      <c r="M41" s="58">
        <v>51</v>
      </c>
      <c r="N41" s="345">
        <v>156</v>
      </c>
      <c r="O41" s="58">
        <v>66</v>
      </c>
      <c r="P41" s="58">
        <v>80</v>
      </c>
      <c r="Q41" s="58">
        <v>97</v>
      </c>
      <c r="R41" s="345">
        <v>243</v>
      </c>
      <c r="S41" s="58"/>
      <c r="T41" s="58"/>
      <c r="U41" s="58"/>
      <c r="V41" s="58">
        <v>0</v>
      </c>
      <c r="W41" s="345">
        <v>399</v>
      </c>
    </row>
    <row r="42" spans="1:23" x14ac:dyDescent="0.3">
      <c r="A42" s="1009"/>
      <c r="B42" s="1010"/>
      <c r="C42" s="103" t="s">
        <v>22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345">
        <v>0</v>
      </c>
      <c r="K42" s="58">
        <v>96</v>
      </c>
      <c r="L42" s="58">
        <v>96</v>
      </c>
      <c r="M42" s="58">
        <v>96</v>
      </c>
      <c r="N42" s="345">
        <v>288</v>
      </c>
      <c r="O42" s="58">
        <v>144</v>
      </c>
      <c r="P42" s="58">
        <v>141</v>
      </c>
      <c r="Q42" s="58">
        <v>153</v>
      </c>
      <c r="R42" s="345">
        <v>438</v>
      </c>
      <c r="S42" s="58">
        <v>0</v>
      </c>
      <c r="T42" s="58">
        <v>0</v>
      </c>
      <c r="U42" s="58">
        <v>0</v>
      </c>
      <c r="V42" s="58">
        <v>0</v>
      </c>
      <c r="W42" s="345">
        <v>726</v>
      </c>
    </row>
    <row r="43" spans="1:23" x14ac:dyDescent="0.3">
      <c r="A43" s="1009"/>
      <c r="B43" s="1010"/>
      <c r="C43" s="104" t="s">
        <v>178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347">
        <v>0</v>
      </c>
      <c r="K43" s="59">
        <v>4</v>
      </c>
      <c r="L43" s="59">
        <v>4</v>
      </c>
      <c r="M43" s="59">
        <v>4</v>
      </c>
      <c r="N43" s="347">
        <v>12</v>
      </c>
      <c r="O43" s="59">
        <v>6</v>
      </c>
      <c r="P43" s="59">
        <v>6</v>
      </c>
      <c r="Q43" s="59">
        <v>6</v>
      </c>
      <c r="R43" s="347">
        <v>18</v>
      </c>
      <c r="S43" s="59"/>
      <c r="T43" s="59"/>
      <c r="U43" s="59"/>
      <c r="V43" s="59">
        <v>0</v>
      </c>
      <c r="W43" s="347">
        <v>30</v>
      </c>
    </row>
    <row r="44" spans="1:23" x14ac:dyDescent="0.3">
      <c r="A44" s="1009">
        <v>11</v>
      </c>
      <c r="B44" s="1010" t="s">
        <v>188</v>
      </c>
      <c r="C44" s="102" t="s">
        <v>35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343">
        <v>0</v>
      </c>
      <c r="K44" s="57">
        <v>59</v>
      </c>
      <c r="L44" s="57">
        <v>74</v>
      </c>
      <c r="M44" s="57">
        <v>55</v>
      </c>
      <c r="N44" s="343">
        <v>188</v>
      </c>
      <c r="O44" s="57">
        <v>22</v>
      </c>
      <c r="P44" s="57">
        <v>18</v>
      </c>
      <c r="Q44" s="57">
        <v>17</v>
      </c>
      <c r="R44" s="343">
        <v>57</v>
      </c>
      <c r="S44" s="57"/>
      <c r="T44" s="57"/>
      <c r="U44" s="57"/>
      <c r="V44" s="57">
        <v>0</v>
      </c>
      <c r="W44" s="343">
        <v>245</v>
      </c>
    </row>
    <row r="45" spans="1:23" x14ac:dyDescent="0.3">
      <c r="A45" s="1009"/>
      <c r="B45" s="1010"/>
      <c r="C45" s="103" t="s">
        <v>36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345">
        <v>0</v>
      </c>
      <c r="K45" s="58">
        <v>48</v>
      </c>
      <c r="L45" s="58">
        <v>50</v>
      </c>
      <c r="M45" s="58">
        <v>40</v>
      </c>
      <c r="N45" s="345">
        <v>138</v>
      </c>
      <c r="O45" s="58">
        <v>26</v>
      </c>
      <c r="P45" s="58">
        <v>27</v>
      </c>
      <c r="Q45" s="58">
        <v>27</v>
      </c>
      <c r="R45" s="345">
        <v>80</v>
      </c>
      <c r="S45" s="58"/>
      <c r="T45" s="58"/>
      <c r="U45" s="58"/>
      <c r="V45" s="58">
        <v>0</v>
      </c>
      <c r="W45" s="345">
        <v>218</v>
      </c>
    </row>
    <row r="46" spans="1:23" x14ac:dyDescent="0.3">
      <c r="A46" s="1009"/>
      <c r="B46" s="1010"/>
      <c r="C46" s="103" t="s">
        <v>22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345">
        <v>0</v>
      </c>
      <c r="K46" s="58">
        <v>107</v>
      </c>
      <c r="L46" s="58">
        <v>124</v>
      </c>
      <c r="M46" s="58">
        <v>95</v>
      </c>
      <c r="N46" s="345">
        <v>326</v>
      </c>
      <c r="O46" s="58">
        <v>48</v>
      </c>
      <c r="P46" s="58">
        <v>45</v>
      </c>
      <c r="Q46" s="58">
        <v>44</v>
      </c>
      <c r="R46" s="345">
        <v>137</v>
      </c>
      <c r="S46" s="58">
        <v>0</v>
      </c>
      <c r="T46" s="58">
        <v>0</v>
      </c>
      <c r="U46" s="58">
        <v>0</v>
      </c>
      <c r="V46" s="58">
        <v>0</v>
      </c>
      <c r="W46" s="345">
        <v>463</v>
      </c>
    </row>
    <row r="47" spans="1:23" x14ac:dyDescent="0.3">
      <c r="A47" s="1009"/>
      <c r="B47" s="1010"/>
      <c r="C47" s="104" t="s">
        <v>178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347">
        <v>0</v>
      </c>
      <c r="K47" s="59">
        <v>3</v>
      </c>
      <c r="L47" s="59">
        <v>3</v>
      </c>
      <c r="M47" s="59">
        <v>3</v>
      </c>
      <c r="N47" s="347">
        <v>9</v>
      </c>
      <c r="O47" s="59">
        <v>2</v>
      </c>
      <c r="P47" s="59">
        <v>2</v>
      </c>
      <c r="Q47" s="59">
        <v>2</v>
      </c>
      <c r="R47" s="347">
        <v>6</v>
      </c>
      <c r="S47" s="59"/>
      <c r="T47" s="59"/>
      <c r="U47" s="59"/>
      <c r="V47" s="59">
        <v>0</v>
      </c>
      <c r="W47" s="347">
        <v>15</v>
      </c>
    </row>
    <row r="48" spans="1:23" x14ac:dyDescent="0.3">
      <c r="A48" s="1009">
        <v>12</v>
      </c>
      <c r="B48" s="1010" t="s">
        <v>189</v>
      </c>
      <c r="C48" s="102" t="s">
        <v>35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343">
        <v>0</v>
      </c>
      <c r="K48" s="57">
        <v>58</v>
      </c>
      <c r="L48" s="57">
        <v>40</v>
      </c>
      <c r="M48" s="57">
        <v>38</v>
      </c>
      <c r="N48" s="343">
        <v>136</v>
      </c>
      <c r="O48" s="57">
        <v>35</v>
      </c>
      <c r="P48" s="57">
        <v>23</v>
      </c>
      <c r="Q48" s="57">
        <v>19</v>
      </c>
      <c r="R48" s="343">
        <v>77</v>
      </c>
      <c r="S48" s="57"/>
      <c r="T48" s="57"/>
      <c r="U48" s="57"/>
      <c r="V48" s="57">
        <v>0</v>
      </c>
      <c r="W48" s="343">
        <v>213</v>
      </c>
    </row>
    <row r="49" spans="1:23" x14ac:dyDescent="0.3">
      <c r="A49" s="1009"/>
      <c r="B49" s="1010"/>
      <c r="C49" s="103" t="s">
        <v>36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345">
        <v>0</v>
      </c>
      <c r="K49" s="58">
        <v>50</v>
      </c>
      <c r="L49" s="58">
        <v>35</v>
      </c>
      <c r="M49" s="58">
        <v>32</v>
      </c>
      <c r="N49" s="345">
        <v>117</v>
      </c>
      <c r="O49" s="58">
        <v>39</v>
      </c>
      <c r="P49" s="58">
        <v>20</v>
      </c>
      <c r="Q49" s="58">
        <v>32</v>
      </c>
      <c r="R49" s="345">
        <v>91</v>
      </c>
      <c r="S49" s="58"/>
      <c r="T49" s="58"/>
      <c r="U49" s="58"/>
      <c r="V49" s="58">
        <v>0</v>
      </c>
      <c r="W49" s="345">
        <v>208</v>
      </c>
    </row>
    <row r="50" spans="1:23" x14ac:dyDescent="0.3">
      <c r="A50" s="1009"/>
      <c r="B50" s="1010"/>
      <c r="C50" s="103" t="s">
        <v>22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345">
        <v>0</v>
      </c>
      <c r="K50" s="58">
        <v>108</v>
      </c>
      <c r="L50" s="58">
        <v>75</v>
      </c>
      <c r="M50" s="58">
        <v>70</v>
      </c>
      <c r="N50" s="345">
        <v>253</v>
      </c>
      <c r="O50" s="58">
        <v>74</v>
      </c>
      <c r="P50" s="58">
        <v>43</v>
      </c>
      <c r="Q50" s="58">
        <v>51</v>
      </c>
      <c r="R50" s="345">
        <v>168</v>
      </c>
      <c r="S50" s="58">
        <v>0</v>
      </c>
      <c r="T50" s="58">
        <v>0</v>
      </c>
      <c r="U50" s="58">
        <v>0</v>
      </c>
      <c r="V50" s="58">
        <v>0</v>
      </c>
      <c r="W50" s="345">
        <v>421</v>
      </c>
    </row>
    <row r="51" spans="1:23" x14ac:dyDescent="0.3">
      <c r="A51" s="1009"/>
      <c r="B51" s="1010"/>
      <c r="C51" s="104" t="s">
        <v>178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347">
        <v>0</v>
      </c>
      <c r="K51" s="59">
        <v>3</v>
      </c>
      <c r="L51" s="59">
        <v>2</v>
      </c>
      <c r="M51" s="59">
        <v>2</v>
      </c>
      <c r="N51" s="347">
        <v>7</v>
      </c>
      <c r="O51" s="59">
        <v>2</v>
      </c>
      <c r="P51" s="59">
        <v>2</v>
      </c>
      <c r="Q51" s="59">
        <v>2</v>
      </c>
      <c r="R51" s="347">
        <v>6</v>
      </c>
      <c r="S51" s="59"/>
      <c r="T51" s="59"/>
      <c r="U51" s="59"/>
      <c r="V51" s="59">
        <v>0</v>
      </c>
      <c r="W51" s="347">
        <v>13</v>
      </c>
    </row>
    <row r="52" spans="1:23" x14ac:dyDescent="0.3">
      <c r="A52" s="1009">
        <v>13</v>
      </c>
      <c r="B52" s="1010" t="s">
        <v>190</v>
      </c>
      <c r="C52" s="102" t="s">
        <v>35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343">
        <v>0</v>
      </c>
      <c r="K52" s="57">
        <v>182</v>
      </c>
      <c r="L52" s="57">
        <v>167</v>
      </c>
      <c r="M52" s="57">
        <v>138</v>
      </c>
      <c r="N52" s="343">
        <v>487</v>
      </c>
      <c r="O52" s="57">
        <v>24</v>
      </c>
      <c r="P52" s="57">
        <v>10</v>
      </c>
      <c r="Q52" s="57">
        <v>12</v>
      </c>
      <c r="R52" s="343">
        <v>46</v>
      </c>
      <c r="S52" s="57"/>
      <c r="T52" s="57"/>
      <c r="U52" s="57"/>
      <c r="V52" s="57">
        <v>0</v>
      </c>
      <c r="W52" s="343">
        <v>533</v>
      </c>
    </row>
    <row r="53" spans="1:23" x14ac:dyDescent="0.3">
      <c r="A53" s="1009"/>
      <c r="B53" s="1010"/>
      <c r="C53" s="103" t="s">
        <v>36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345">
        <v>0</v>
      </c>
      <c r="K53" s="58">
        <v>159</v>
      </c>
      <c r="L53" s="58">
        <v>135</v>
      </c>
      <c r="M53" s="58">
        <v>152</v>
      </c>
      <c r="N53" s="345">
        <v>446</v>
      </c>
      <c r="O53" s="58">
        <v>55</v>
      </c>
      <c r="P53" s="58">
        <v>62</v>
      </c>
      <c r="Q53" s="58">
        <v>53</v>
      </c>
      <c r="R53" s="345">
        <v>170</v>
      </c>
      <c r="S53" s="58"/>
      <c r="T53" s="58"/>
      <c r="U53" s="58"/>
      <c r="V53" s="58">
        <v>0</v>
      </c>
      <c r="W53" s="345">
        <v>616</v>
      </c>
    </row>
    <row r="54" spans="1:23" x14ac:dyDescent="0.3">
      <c r="A54" s="1009"/>
      <c r="B54" s="1010"/>
      <c r="C54" s="103" t="s">
        <v>22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345">
        <v>0</v>
      </c>
      <c r="K54" s="58">
        <v>341</v>
      </c>
      <c r="L54" s="58">
        <v>302</v>
      </c>
      <c r="M54" s="58">
        <v>290</v>
      </c>
      <c r="N54" s="345">
        <v>933</v>
      </c>
      <c r="O54" s="58">
        <v>79</v>
      </c>
      <c r="P54" s="58">
        <v>72</v>
      </c>
      <c r="Q54" s="58">
        <v>65</v>
      </c>
      <c r="R54" s="345">
        <v>216</v>
      </c>
      <c r="S54" s="58">
        <v>0</v>
      </c>
      <c r="T54" s="58">
        <v>0</v>
      </c>
      <c r="U54" s="58">
        <v>0</v>
      </c>
      <c r="V54" s="58">
        <v>0</v>
      </c>
      <c r="W54" s="345">
        <v>1149</v>
      </c>
    </row>
    <row r="55" spans="1:23" x14ac:dyDescent="0.3">
      <c r="A55" s="1009"/>
      <c r="B55" s="1010"/>
      <c r="C55" s="104" t="s">
        <v>178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347">
        <v>0</v>
      </c>
      <c r="K55" s="59">
        <v>8</v>
      </c>
      <c r="L55" s="59">
        <v>7</v>
      </c>
      <c r="M55" s="59">
        <v>7</v>
      </c>
      <c r="N55" s="347">
        <v>22</v>
      </c>
      <c r="O55" s="59">
        <v>2</v>
      </c>
      <c r="P55" s="59">
        <v>2</v>
      </c>
      <c r="Q55" s="59">
        <v>2</v>
      </c>
      <c r="R55" s="347">
        <v>6</v>
      </c>
      <c r="S55" s="59"/>
      <c r="T55" s="59"/>
      <c r="U55" s="59"/>
      <c r="V55" s="59">
        <v>0</v>
      </c>
      <c r="W55" s="347">
        <v>28</v>
      </c>
    </row>
    <row r="56" spans="1:23" x14ac:dyDescent="0.3">
      <c r="A56" s="1009">
        <v>14</v>
      </c>
      <c r="B56" s="1010" t="s">
        <v>191</v>
      </c>
      <c r="C56" s="102" t="s">
        <v>35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343">
        <v>0</v>
      </c>
      <c r="K56" s="57">
        <v>156</v>
      </c>
      <c r="L56" s="57">
        <v>150</v>
      </c>
      <c r="M56" s="57">
        <v>127</v>
      </c>
      <c r="N56" s="343">
        <v>433</v>
      </c>
      <c r="O56" s="57">
        <v>53</v>
      </c>
      <c r="P56" s="57">
        <v>54</v>
      </c>
      <c r="Q56" s="57">
        <v>38</v>
      </c>
      <c r="R56" s="343">
        <v>145</v>
      </c>
      <c r="S56" s="57"/>
      <c r="T56" s="57"/>
      <c r="U56" s="57"/>
      <c r="V56" s="57">
        <v>0</v>
      </c>
      <c r="W56" s="343">
        <v>578</v>
      </c>
    </row>
    <row r="57" spans="1:23" x14ac:dyDescent="0.3">
      <c r="A57" s="1009"/>
      <c r="B57" s="1010"/>
      <c r="C57" s="103" t="s">
        <v>36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345">
        <v>0</v>
      </c>
      <c r="K57" s="58">
        <v>121</v>
      </c>
      <c r="L57" s="58">
        <v>125</v>
      </c>
      <c r="M57" s="58">
        <v>109</v>
      </c>
      <c r="N57" s="345">
        <v>355</v>
      </c>
      <c r="O57" s="58">
        <v>99</v>
      </c>
      <c r="P57" s="58">
        <v>90</v>
      </c>
      <c r="Q57" s="58">
        <v>80</v>
      </c>
      <c r="R57" s="345">
        <v>269</v>
      </c>
      <c r="S57" s="58"/>
      <c r="T57" s="58"/>
      <c r="U57" s="58"/>
      <c r="V57" s="58">
        <v>0</v>
      </c>
      <c r="W57" s="345">
        <v>624</v>
      </c>
    </row>
    <row r="58" spans="1:23" x14ac:dyDescent="0.3">
      <c r="A58" s="1009"/>
      <c r="B58" s="1010"/>
      <c r="C58" s="103" t="s">
        <v>22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345">
        <v>0</v>
      </c>
      <c r="K58" s="58">
        <v>277</v>
      </c>
      <c r="L58" s="58">
        <v>275</v>
      </c>
      <c r="M58" s="58">
        <v>236</v>
      </c>
      <c r="N58" s="345">
        <v>788</v>
      </c>
      <c r="O58" s="58">
        <v>152</v>
      </c>
      <c r="P58" s="58">
        <v>144</v>
      </c>
      <c r="Q58" s="58">
        <v>118</v>
      </c>
      <c r="R58" s="345">
        <v>414</v>
      </c>
      <c r="S58" s="58">
        <v>0</v>
      </c>
      <c r="T58" s="58">
        <v>0</v>
      </c>
      <c r="U58" s="58">
        <v>0</v>
      </c>
      <c r="V58" s="58">
        <v>0</v>
      </c>
      <c r="W58" s="345">
        <v>1202</v>
      </c>
    </row>
    <row r="59" spans="1:23" x14ac:dyDescent="0.3">
      <c r="A59" s="1009"/>
      <c r="B59" s="1010"/>
      <c r="C59" s="104" t="s">
        <v>178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347">
        <v>0</v>
      </c>
      <c r="K59" s="59">
        <v>7</v>
      </c>
      <c r="L59" s="59">
        <v>7</v>
      </c>
      <c r="M59" s="59">
        <v>7</v>
      </c>
      <c r="N59" s="347">
        <v>21</v>
      </c>
      <c r="O59" s="59">
        <v>4</v>
      </c>
      <c r="P59" s="59">
        <v>4</v>
      </c>
      <c r="Q59" s="59">
        <v>4</v>
      </c>
      <c r="R59" s="347">
        <v>12</v>
      </c>
      <c r="S59" s="59"/>
      <c r="T59" s="59"/>
      <c r="U59" s="59"/>
      <c r="V59" s="59">
        <v>0</v>
      </c>
      <c r="W59" s="347">
        <v>33</v>
      </c>
    </row>
    <row r="60" spans="1:23" x14ac:dyDescent="0.3">
      <c r="A60" s="1009">
        <v>15</v>
      </c>
      <c r="B60" s="1010" t="s">
        <v>192</v>
      </c>
      <c r="C60" s="102" t="s">
        <v>35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343">
        <v>0</v>
      </c>
      <c r="K60" s="57">
        <v>208</v>
      </c>
      <c r="L60" s="57">
        <v>218</v>
      </c>
      <c r="M60" s="57">
        <v>242</v>
      </c>
      <c r="N60" s="343">
        <v>668</v>
      </c>
      <c r="O60" s="57">
        <v>171</v>
      </c>
      <c r="P60" s="57">
        <v>181</v>
      </c>
      <c r="Q60" s="57">
        <v>174</v>
      </c>
      <c r="R60" s="343">
        <v>526</v>
      </c>
      <c r="S60" s="57"/>
      <c r="T60" s="57"/>
      <c r="U60" s="57"/>
      <c r="V60" s="57">
        <v>0</v>
      </c>
      <c r="W60" s="343">
        <v>1194</v>
      </c>
    </row>
    <row r="61" spans="1:23" x14ac:dyDescent="0.3">
      <c r="A61" s="1009"/>
      <c r="B61" s="1010"/>
      <c r="C61" s="103" t="s">
        <v>36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345">
        <v>0</v>
      </c>
      <c r="K61" s="58">
        <v>328</v>
      </c>
      <c r="L61" s="58">
        <v>331</v>
      </c>
      <c r="M61" s="58">
        <v>333</v>
      </c>
      <c r="N61" s="345">
        <v>992</v>
      </c>
      <c r="O61" s="58">
        <v>319</v>
      </c>
      <c r="P61" s="58">
        <v>290</v>
      </c>
      <c r="Q61" s="58">
        <v>326</v>
      </c>
      <c r="R61" s="345">
        <v>935</v>
      </c>
      <c r="S61" s="58"/>
      <c r="T61" s="58"/>
      <c r="U61" s="58"/>
      <c r="V61" s="58">
        <v>0</v>
      </c>
      <c r="W61" s="345">
        <v>1927</v>
      </c>
    </row>
    <row r="62" spans="1:23" x14ac:dyDescent="0.3">
      <c r="A62" s="1009"/>
      <c r="B62" s="1010"/>
      <c r="C62" s="103" t="s">
        <v>22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345">
        <v>0</v>
      </c>
      <c r="K62" s="58">
        <v>536</v>
      </c>
      <c r="L62" s="58">
        <v>549</v>
      </c>
      <c r="M62" s="58">
        <v>575</v>
      </c>
      <c r="N62" s="345">
        <v>1660</v>
      </c>
      <c r="O62" s="58">
        <v>490</v>
      </c>
      <c r="P62" s="58">
        <v>471</v>
      </c>
      <c r="Q62" s="58">
        <v>500</v>
      </c>
      <c r="R62" s="345">
        <v>1461</v>
      </c>
      <c r="S62" s="58">
        <v>0</v>
      </c>
      <c r="T62" s="58">
        <v>0</v>
      </c>
      <c r="U62" s="58">
        <v>0</v>
      </c>
      <c r="V62" s="58">
        <v>0</v>
      </c>
      <c r="W62" s="345">
        <v>3121</v>
      </c>
    </row>
    <row r="63" spans="1:23" x14ac:dyDescent="0.3">
      <c r="A63" s="1009"/>
      <c r="B63" s="1010"/>
      <c r="C63" s="104" t="s">
        <v>178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347">
        <v>0</v>
      </c>
      <c r="K63" s="59">
        <v>12</v>
      </c>
      <c r="L63" s="59">
        <v>12</v>
      </c>
      <c r="M63" s="59">
        <v>12</v>
      </c>
      <c r="N63" s="347">
        <v>36</v>
      </c>
      <c r="O63" s="59">
        <v>12</v>
      </c>
      <c r="P63" s="59">
        <v>12</v>
      </c>
      <c r="Q63" s="59">
        <v>12</v>
      </c>
      <c r="R63" s="347">
        <v>36</v>
      </c>
      <c r="S63" s="59"/>
      <c r="T63" s="59"/>
      <c r="U63" s="59"/>
      <c r="V63" s="59">
        <v>0</v>
      </c>
      <c r="W63" s="347">
        <v>72</v>
      </c>
    </row>
    <row r="64" spans="1:23" x14ac:dyDescent="0.3">
      <c r="A64" s="1009">
        <v>16</v>
      </c>
      <c r="B64" s="1010" t="s">
        <v>193</v>
      </c>
      <c r="C64" s="102" t="s">
        <v>35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343">
        <v>0</v>
      </c>
      <c r="K64" s="57">
        <v>46</v>
      </c>
      <c r="L64" s="57">
        <v>54</v>
      </c>
      <c r="M64" s="57">
        <v>41</v>
      </c>
      <c r="N64" s="343">
        <v>141</v>
      </c>
      <c r="O64" s="57">
        <v>21</v>
      </c>
      <c r="P64" s="57">
        <v>12</v>
      </c>
      <c r="Q64" s="57">
        <v>11</v>
      </c>
      <c r="R64" s="343">
        <v>44</v>
      </c>
      <c r="S64" s="57"/>
      <c r="T64" s="57"/>
      <c r="U64" s="57"/>
      <c r="V64" s="57">
        <v>0</v>
      </c>
      <c r="W64" s="343">
        <v>185</v>
      </c>
    </row>
    <row r="65" spans="1:23" x14ac:dyDescent="0.3">
      <c r="A65" s="1009"/>
      <c r="B65" s="1010"/>
      <c r="C65" s="103" t="s">
        <v>36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345">
        <v>0</v>
      </c>
      <c r="K65" s="58">
        <v>75</v>
      </c>
      <c r="L65" s="58">
        <v>55</v>
      </c>
      <c r="M65" s="58">
        <v>55</v>
      </c>
      <c r="N65" s="345">
        <v>185</v>
      </c>
      <c r="O65" s="58">
        <v>35</v>
      </c>
      <c r="P65" s="58">
        <v>43</v>
      </c>
      <c r="Q65" s="58">
        <v>38</v>
      </c>
      <c r="R65" s="345">
        <v>116</v>
      </c>
      <c r="S65" s="58"/>
      <c r="T65" s="58"/>
      <c r="U65" s="58"/>
      <c r="V65" s="58">
        <v>0</v>
      </c>
      <c r="W65" s="345">
        <v>301</v>
      </c>
    </row>
    <row r="66" spans="1:23" x14ac:dyDescent="0.3">
      <c r="A66" s="1009"/>
      <c r="B66" s="1010"/>
      <c r="C66" s="103" t="s">
        <v>22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345">
        <v>0</v>
      </c>
      <c r="K66" s="58">
        <v>121</v>
      </c>
      <c r="L66" s="58">
        <v>109</v>
      </c>
      <c r="M66" s="58">
        <v>96</v>
      </c>
      <c r="N66" s="345">
        <v>326</v>
      </c>
      <c r="O66" s="58">
        <v>56</v>
      </c>
      <c r="P66" s="58">
        <v>55</v>
      </c>
      <c r="Q66" s="58">
        <v>49</v>
      </c>
      <c r="R66" s="345">
        <v>160</v>
      </c>
      <c r="S66" s="58">
        <v>0</v>
      </c>
      <c r="T66" s="58">
        <v>0</v>
      </c>
      <c r="U66" s="58">
        <v>0</v>
      </c>
      <c r="V66" s="58">
        <v>0</v>
      </c>
      <c r="W66" s="345">
        <v>486</v>
      </c>
    </row>
    <row r="67" spans="1:23" x14ac:dyDescent="0.3">
      <c r="A67" s="1009"/>
      <c r="B67" s="1010"/>
      <c r="C67" s="104" t="s">
        <v>178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347">
        <v>0</v>
      </c>
      <c r="K67" s="59">
        <v>4</v>
      </c>
      <c r="L67" s="59">
        <v>4</v>
      </c>
      <c r="M67" s="59">
        <v>4</v>
      </c>
      <c r="N67" s="347">
        <v>12</v>
      </c>
      <c r="O67" s="59">
        <v>2</v>
      </c>
      <c r="P67" s="59">
        <v>2</v>
      </c>
      <c r="Q67" s="59">
        <v>2</v>
      </c>
      <c r="R67" s="347">
        <v>6</v>
      </c>
      <c r="S67" s="59"/>
      <c r="T67" s="59"/>
      <c r="U67" s="59"/>
      <c r="V67" s="59">
        <v>0</v>
      </c>
      <c r="W67" s="347">
        <v>18</v>
      </c>
    </row>
    <row r="68" spans="1:23" x14ac:dyDescent="0.3">
      <c r="A68" s="1009">
        <v>17</v>
      </c>
      <c r="B68" s="1010" t="s">
        <v>194</v>
      </c>
      <c r="C68" s="102" t="s">
        <v>35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343">
        <v>0</v>
      </c>
      <c r="K68" s="57">
        <v>15</v>
      </c>
      <c r="L68" s="57">
        <v>11</v>
      </c>
      <c r="M68" s="57">
        <v>10</v>
      </c>
      <c r="N68" s="343">
        <v>36</v>
      </c>
      <c r="O68" s="57">
        <v>3</v>
      </c>
      <c r="P68" s="57">
        <v>3</v>
      </c>
      <c r="Q68" s="57">
        <v>5</v>
      </c>
      <c r="R68" s="343">
        <v>11</v>
      </c>
      <c r="S68" s="57"/>
      <c r="T68" s="57"/>
      <c r="U68" s="57"/>
      <c r="V68" s="57">
        <v>0</v>
      </c>
      <c r="W68" s="343">
        <v>47</v>
      </c>
    </row>
    <row r="69" spans="1:23" x14ac:dyDescent="0.3">
      <c r="A69" s="1009"/>
      <c r="B69" s="1010"/>
      <c r="C69" s="103" t="s">
        <v>36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345">
        <v>0</v>
      </c>
      <c r="K69" s="58">
        <v>6</v>
      </c>
      <c r="L69" s="58">
        <v>7</v>
      </c>
      <c r="M69" s="58">
        <v>12</v>
      </c>
      <c r="N69" s="345">
        <v>25</v>
      </c>
      <c r="O69" s="58">
        <v>1</v>
      </c>
      <c r="P69" s="58">
        <v>4</v>
      </c>
      <c r="Q69" s="58">
        <v>3</v>
      </c>
      <c r="R69" s="345">
        <v>8</v>
      </c>
      <c r="S69" s="58"/>
      <c r="T69" s="58"/>
      <c r="U69" s="58"/>
      <c r="V69" s="58">
        <v>0</v>
      </c>
      <c r="W69" s="345">
        <v>33</v>
      </c>
    </row>
    <row r="70" spans="1:23" x14ac:dyDescent="0.3">
      <c r="A70" s="1009"/>
      <c r="B70" s="1010"/>
      <c r="C70" s="103" t="s">
        <v>22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345">
        <v>0</v>
      </c>
      <c r="K70" s="58">
        <v>21</v>
      </c>
      <c r="L70" s="58">
        <v>18</v>
      </c>
      <c r="M70" s="58">
        <v>22</v>
      </c>
      <c r="N70" s="345">
        <v>61</v>
      </c>
      <c r="O70" s="58">
        <v>4</v>
      </c>
      <c r="P70" s="58">
        <v>7</v>
      </c>
      <c r="Q70" s="58">
        <v>8</v>
      </c>
      <c r="R70" s="345">
        <v>19</v>
      </c>
      <c r="S70" s="58">
        <v>0</v>
      </c>
      <c r="T70" s="58">
        <v>0</v>
      </c>
      <c r="U70" s="58">
        <v>0</v>
      </c>
      <c r="V70" s="58">
        <v>0</v>
      </c>
      <c r="W70" s="345">
        <v>80</v>
      </c>
    </row>
    <row r="71" spans="1:23" x14ac:dyDescent="0.3">
      <c r="A71" s="1009"/>
      <c r="B71" s="1010"/>
      <c r="C71" s="104" t="s">
        <v>178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347">
        <v>0</v>
      </c>
      <c r="K71" s="59">
        <v>1</v>
      </c>
      <c r="L71" s="59">
        <v>1</v>
      </c>
      <c r="M71" s="59">
        <v>1</v>
      </c>
      <c r="N71" s="347">
        <v>3</v>
      </c>
      <c r="O71" s="59">
        <v>1</v>
      </c>
      <c r="P71" s="59">
        <v>1</v>
      </c>
      <c r="Q71" s="59">
        <v>1</v>
      </c>
      <c r="R71" s="347">
        <v>3</v>
      </c>
      <c r="S71" s="59"/>
      <c r="T71" s="59"/>
      <c r="U71" s="59"/>
      <c r="V71" s="59">
        <v>0</v>
      </c>
      <c r="W71" s="347">
        <v>6</v>
      </c>
    </row>
    <row r="72" spans="1:23" x14ac:dyDescent="0.3">
      <c r="A72" s="1009">
        <v>18</v>
      </c>
      <c r="B72" s="1010" t="s">
        <v>195</v>
      </c>
      <c r="C72" s="102" t="s">
        <v>35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343">
        <v>0</v>
      </c>
      <c r="K72" s="57">
        <v>92</v>
      </c>
      <c r="L72" s="57">
        <v>62</v>
      </c>
      <c r="M72" s="57">
        <v>65</v>
      </c>
      <c r="N72" s="343">
        <v>219</v>
      </c>
      <c r="O72" s="57">
        <v>56</v>
      </c>
      <c r="P72" s="57">
        <v>52</v>
      </c>
      <c r="Q72" s="57">
        <v>75</v>
      </c>
      <c r="R72" s="343">
        <v>183</v>
      </c>
      <c r="S72" s="57">
        <v>0</v>
      </c>
      <c r="T72" s="57">
        <v>1</v>
      </c>
      <c r="U72" s="57">
        <v>2</v>
      </c>
      <c r="V72" s="57">
        <v>3</v>
      </c>
      <c r="W72" s="343">
        <v>405</v>
      </c>
    </row>
    <row r="73" spans="1:23" x14ac:dyDescent="0.3">
      <c r="A73" s="1009"/>
      <c r="B73" s="1010"/>
      <c r="C73" s="103" t="s">
        <v>36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345">
        <v>0</v>
      </c>
      <c r="K73" s="58">
        <v>98</v>
      </c>
      <c r="L73" s="58">
        <v>85</v>
      </c>
      <c r="M73" s="58">
        <v>86</v>
      </c>
      <c r="N73" s="345">
        <v>269</v>
      </c>
      <c r="O73" s="58">
        <v>61</v>
      </c>
      <c r="P73" s="58">
        <v>85</v>
      </c>
      <c r="Q73" s="58">
        <v>98</v>
      </c>
      <c r="R73" s="345">
        <v>244</v>
      </c>
      <c r="S73" s="58">
        <v>31</v>
      </c>
      <c r="T73" s="58">
        <v>28</v>
      </c>
      <c r="U73" s="58">
        <v>34</v>
      </c>
      <c r="V73" s="58">
        <v>93</v>
      </c>
      <c r="W73" s="345">
        <v>606</v>
      </c>
    </row>
    <row r="74" spans="1:23" x14ac:dyDescent="0.3">
      <c r="A74" s="1009"/>
      <c r="B74" s="1010"/>
      <c r="C74" s="103" t="s">
        <v>22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345">
        <v>0</v>
      </c>
      <c r="K74" s="58">
        <v>190</v>
      </c>
      <c r="L74" s="58">
        <v>147</v>
      </c>
      <c r="M74" s="58">
        <v>151</v>
      </c>
      <c r="N74" s="345">
        <v>488</v>
      </c>
      <c r="O74" s="58">
        <v>117</v>
      </c>
      <c r="P74" s="58">
        <v>137</v>
      </c>
      <c r="Q74" s="58">
        <v>173</v>
      </c>
      <c r="R74" s="345">
        <v>427</v>
      </c>
      <c r="S74" s="58">
        <v>31</v>
      </c>
      <c r="T74" s="58">
        <v>29</v>
      </c>
      <c r="U74" s="58">
        <v>36</v>
      </c>
      <c r="V74" s="58">
        <v>96</v>
      </c>
      <c r="W74" s="345">
        <v>1011</v>
      </c>
    </row>
    <row r="75" spans="1:23" x14ac:dyDescent="0.3">
      <c r="A75" s="1009"/>
      <c r="B75" s="1010"/>
      <c r="C75" s="104" t="s">
        <v>178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347">
        <v>0</v>
      </c>
      <c r="K75" s="59">
        <v>4</v>
      </c>
      <c r="L75" s="59">
        <v>4</v>
      </c>
      <c r="M75" s="59">
        <v>4</v>
      </c>
      <c r="N75" s="347">
        <v>12</v>
      </c>
      <c r="O75" s="59">
        <v>4</v>
      </c>
      <c r="P75" s="59">
        <v>5</v>
      </c>
      <c r="Q75" s="59">
        <v>5</v>
      </c>
      <c r="R75" s="347">
        <v>14</v>
      </c>
      <c r="S75" s="59">
        <v>1</v>
      </c>
      <c r="T75" s="59">
        <v>1</v>
      </c>
      <c r="U75" s="59">
        <v>1</v>
      </c>
      <c r="V75" s="59">
        <v>3</v>
      </c>
      <c r="W75" s="347">
        <v>29</v>
      </c>
    </row>
    <row r="76" spans="1:23" x14ac:dyDescent="0.3">
      <c r="A76" s="1009">
        <v>19</v>
      </c>
      <c r="B76" s="1010" t="s">
        <v>196</v>
      </c>
      <c r="C76" s="102" t="s">
        <v>35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343">
        <v>0</v>
      </c>
      <c r="K76" s="57">
        <v>71</v>
      </c>
      <c r="L76" s="57">
        <v>53</v>
      </c>
      <c r="M76" s="57">
        <v>52</v>
      </c>
      <c r="N76" s="343">
        <v>176</v>
      </c>
      <c r="O76" s="57">
        <v>24</v>
      </c>
      <c r="P76" s="57">
        <v>22</v>
      </c>
      <c r="Q76" s="57">
        <v>30</v>
      </c>
      <c r="R76" s="343">
        <v>76</v>
      </c>
      <c r="S76" s="57"/>
      <c r="T76" s="57"/>
      <c r="U76" s="57"/>
      <c r="V76" s="57">
        <v>0</v>
      </c>
      <c r="W76" s="343">
        <v>252</v>
      </c>
    </row>
    <row r="77" spans="1:23" x14ac:dyDescent="0.3">
      <c r="A77" s="1009"/>
      <c r="B77" s="1010"/>
      <c r="C77" s="103" t="s">
        <v>36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345">
        <v>0</v>
      </c>
      <c r="K77" s="58">
        <v>73</v>
      </c>
      <c r="L77" s="58">
        <v>50</v>
      </c>
      <c r="M77" s="58">
        <v>60</v>
      </c>
      <c r="N77" s="345">
        <v>183</v>
      </c>
      <c r="O77" s="58">
        <v>63</v>
      </c>
      <c r="P77" s="58">
        <v>69</v>
      </c>
      <c r="Q77" s="58">
        <v>64</v>
      </c>
      <c r="R77" s="345">
        <v>196</v>
      </c>
      <c r="S77" s="58"/>
      <c r="T77" s="58"/>
      <c r="U77" s="58"/>
      <c r="V77" s="58">
        <v>0</v>
      </c>
      <c r="W77" s="345">
        <v>379</v>
      </c>
    </row>
    <row r="78" spans="1:23" x14ac:dyDescent="0.3">
      <c r="A78" s="1009"/>
      <c r="B78" s="1010"/>
      <c r="C78" s="103" t="s">
        <v>22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345">
        <v>0</v>
      </c>
      <c r="K78" s="58">
        <v>144</v>
      </c>
      <c r="L78" s="58">
        <v>103</v>
      </c>
      <c r="M78" s="58">
        <v>112</v>
      </c>
      <c r="N78" s="345">
        <v>359</v>
      </c>
      <c r="O78" s="58">
        <v>87</v>
      </c>
      <c r="P78" s="58">
        <v>91</v>
      </c>
      <c r="Q78" s="58">
        <v>94</v>
      </c>
      <c r="R78" s="345">
        <v>272</v>
      </c>
      <c r="S78" s="58">
        <v>0</v>
      </c>
      <c r="T78" s="58">
        <v>0</v>
      </c>
      <c r="U78" s="58">
        <v>0</v>
      </c>
      <c r="V78" s="58">
        <v>0</v>
      </c>
      <c r="W78" s="345">
        <v>631</v>
      </c>
    </row>
    <row r="79" spans="1:23" x14ac:dyDescent="0.3">
      <c r="A79" s="1009"/>
      <c r="B79" s="1010"/>
      <c r="C79" s="104" t="s">
        <v>178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347">
        <v>0</v>
      </c>
      <c r="K79" s="59">
        <v>4</v>
      </c>
      <c r="L79" s="59">
        <v>3</v>
      </c>
      <c r="M79" s="59">
        <v>3</v>
      </c>
      <c r="N79" s="347">
        <v>10</v>
      </c>
      <c r="O79" s="59">
        <v>3</v>
      </c>
      <c r="P79" s="59">
        <v>3</v>
      </c>
      <c r="Q79" s="59">
        <v>3</v>
      </c>
      <c r="R79" s="347">
        <v>9</v>
      </c>
      <c r="S79" s="59"/>
      <c r="T79" s="59"/>
      <c r="U79" s="59"/>
      <c r="V79" s="59">
        <v>0</v>
      </c>
      <c r="W79" s="347">
        <v>19</v>
      </c>
    </row>
    <row r="80" spans="1:23" x14ac:dyDescent="0.3">
      <c r="A80" s="1009">
        <v>20</v>
      </c>
      <c r="B80" s="1010" t="s">
        <v>197</v>
      </c>
      <c r="C80" s="102" t="s">
        <v>35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343">
        <v>0</v>
      </c>
      <c r="K80" s="57">
        <v>42</v>
      </c>
      <c r="L80" s="57">
        <v>21</v>
      </c>
      <c r="M80" s="57">
        <v>27</v>
      </c>
      <c r="N80" s="343">
        <v>90</v>
      </c>
      <c r="O80" s="57">
        <v>13</v>
      </c>
      <c r="P80" s="57">
        <v>11</v>
      </c>
      <c r="Q80" s="57">
        <v>4</v>
      </c>
      <c r="R80" s="343">
        <v>28</v>
      </c>
      <c r="S80" s="57"/>
      <c r="T80" s="57"/>
      <c r="U80" s="57"/>
      <c r="V80" s="57">
        <v>0</v>
      </c>
      <c r="W80" s="343">
        <v>118</v>
      </c>
    </row>
    <row r="81" spans="1:23" x14ac:dyDescent="0.3">
      <c r="A81" s="1009"/>
      <c r="B81" s="1010"/>
      <c r="C81" s="103" t="s">
        <v>36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345">
        <v>0</v>
      </c>
      <c r="K81" s="58">
        <v>30</v>
      </c>
      <c r="L81" s="58">
        <v>26</v>
      </c>
      <c r="M81" s="58">
        <v>23</v>
      </c>
      <c r="N81" s="345">
        <v>79</v>
      </c>
      <c r="O81" s="58">
        <v>35</v>
      </c>
      <c r="P81" s="58">
        <v>16</v>
      </c>
      <c r="Q81" s="58">
        <v>37</v>
      </c>
      <c r="R81" s="345">
        <v>88</v>
      </c>
      <c r="S81" s="58"/>
      <c r="T81" s="58"/>
      <c r="U81" s="58"/>
      <c r="V81" s="58">
        <v>0</v>
      </c>
      <c r="W81" s="345">
        <v>167</v>
      </c>
    </row>
    <row r="82" spans="1:23" x14ac:dyDescent="0.3">
      <c r="A82" s="1009"/>
      <c r="B82" s="1010"/>
      <c r="C82" s="103" t="s">
        <v>22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345">
        <v>0</v>
      </c>
      <c r="K82" s="58">
        <v>72</v>
      </c>
      <c r="L82" s="58">
        <v>47</v>
      </c>
      <c r="M82" s="58">
        <v>50</v>
      </c>
      <c r="N82" s="345">
        <v>169</v>
      </c>
      <c r="O82" s="58">
        <v>48</v>
      </c>
      <c r="P82" s="58">
        <v>27</v>
      </c>
      <c r="Q82" s="58">
        <v>41</v>
      </c>
      <c r="R82" s="345">
        <v>116</v>
      </c>
      <c r="S82" s="58">
        <v>0</v>
      </c>
      <c r="T82" s="58">
        <v>0</v>
      </c>
      <c r="U82" s="58">
        <v>0</v>
      </c>
      <c r="V82" s="58">
        <v>0</v>
      </c>
      <c r="W82" s="345">
        <v>285</v>
      </c>
    </row>
    <row r="83" spans="1:23" x14ac:dyDescent="0.3">
      <c r="A83" s="1009"/>
      <c r="B83" s="1010"/>
      <c r="C83" s="104" t="s">
        <v>178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347">
        <v>0</v>
      </c>
      <c r="K83" s="59">
        <v>2</v>
      </c>
      <c r="L83" s="59">
        <v>2</v>
      </c>
      <c r="M83" s="59">
        <v>2</v>
      </c>
      <c r="N83" s="347">
        <v>6</v>
      </c>
      <c r="O83" s="59">
        <v>1</v>
      </c>
      <c r="P83" s="59">
        <v>1</v>
      </c>
      <c r="Q83" s="59">
        <v>2</v>
      </c>
      <c r="R83" s="347">
        <v>4</v>
      </c>
      <c r="S83" s="59"/>
      <c r="T83" s="59"/>
      <c r="U83" s="59"/>
      <c r="V83" s="59">
        <v>0</v>
      </c>
      <c r="W83" s="347">
        <v>10</v>
      </c>
    </row>
    <row r="84" spans="1:23" x14ac:dyDescent="0.3">
      <c r="A84" s="1009">
        <v>21</v>
      </c>
      <c r="B84" s="1010" t="s">
        <v>198</v>
      </c>
      <c r="C84" s="102" t="s">
        <v>35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343">
        <v>0</v>
      </c>
      <c r="K84" s="57">
        <v>197</v>
      </c>
      <c r="L84" s="57">
        <v>185</v>
      </c>
      <c r="M84" s="57">
        <v>213</v>
      </c>
      <c r="N84" s="343">
        <v>595</v>
      </c>
      <c r="O84" s="57">
        <v>168</v>
      </c>
      <c r="P84" s="57">
        <v>160</v>
      </c>
      <c r="Q84" s="57">
        <v>158</v>
      </c>
      <c r="R84" s="343">
        <v>486</v>
      </c>
      <c r="S84" s="57"/>
      <c r="T84" s="57"/>
      <c r="U84" s="57"/>
      <c r="V84" s="57">
        <v>0</v>
      </c>
      <c r="W84" s="343">
        <v>1081</v>
      </c>
    </row>
    <row r="85" spans="1:23" x14ac:dyDescent="0.3">
      <c r="A85" s="1009"/>
      <c r="B85" s="1010"/>
      <c r="C85" s="103" t="s">
        <v>36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345">
        <v>0</v>
      </c>
      <c r="K85" s="58">
        <v>301</v>
      </c>
      <c r="L85" s="58">
        <v>275</v>
      </c>
      <c r="M85" s="58">
        <v>262</v>
      </c>
      <c r="N85" s="345">
        <v>838</v>
      </c>
      <c r="O85" s="58">
        <v>324</v>
      </c>
      <c r="P85" s="58">
        <v>296</v>
      </c>
      <c r="Q85" s="58">
        <v>304</v>
      </c>
      <c r="R85" s="345">
        <v>924</v>
      </c>
      <c r="S85" s="58"/>
      <c r="T85" s="58"/>
      <c r="U85" s="58"/>
      <c r="V85" s="58">
        <v>0</v>
      </c>
      <c r="W85" s="345">
        <v>1762</v>
      </c>
    </row>
    <row r="86" spans="1:23" x14ac:dyDescent="0.3">
      <c r="A86" s="1009"/>
      <c r="B86" s="1010"/>
      <c r="C86" s="103" t="s">
        <v>22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345">
        <v>0</v>
      </c>
      <c r="K86" s="58">
        <v>498</v>
      </c>
      <c r="L86" s="58">
        <v>460</v>
      </c>
      <c r="M86" s="58">
        <v>475</v>
      </c>
      <c r="N86" s="345">
        <v>1433</v>
      </c>
      <c r="O86" s="58">
        <v>492</v>
      </c>
      <c r="P86" s="58">
        <v>456</v>
      </c>
      <c r="Q86" s="58">
        <v>462</v>
      </c>
      <c r="R86" s="345">
        <v>1410</v>
      </c>
      <c r="S86" s="58">
        <v>0</v>
      </c>
      <c r="T86" s="58">
        <v>0</v>
      </c>
      <c r="U86" s="58">
        <v>0</v>
      </c>
      <c r="V86" s="58">
        <v>0</v>
      </c>
      <c r="W86" s="345">
        <v>2843</v>
      </c>
    </row>
    <row r="87" spans="1:23" x14ac:dyDescent="0.3">
      <c r="A87" s="1009"/>
      <c r="B87" s="1010"/>
      <c r="C87" s="104" t="s">
        <v>178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347">
        <v>0</v>
      </c>
      <c r="K87" s="59">
        <v>10</v>
      </c>
      <c r="L87" s="59">
        <v>10</v>
      </c>
      <c r="M87" s="59">
        <v>10</v>
      </c>
      <c r="N87" s="347">
        <v>30</v>
      </c>
      <c r="O87" s="59">
        <v>10</v>
      </c>
      <c r="P87" s="59">
        <v>10</v>
      </c>
      <c r="Q87" s="59">
        <v>10</v>
      </c>
      <c r="R87" s="347">
        <v>30</v>
      </c>
      <c r="S87" s="59"/>
      <c r="T87" s="59"/>
      <c r="U87" s="59"/>
      <c r="V87" s="59">
        <v>0</v>
      </c>
      <c r="W87" s="347">
        <v>60</v>
      </c>
    </row>
    <row r="88" spans="1:23" x14ac:dyDescent="0.3">
      <c r="A88" s="1009">
        <v>22</v>
      </c>
      <c r="B88" s="1010" t="s">
        <v>199</v>
      </c>
      <c r="C88" s="102" t="s">
        <v>35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343">
        <v>0</v>
      </c>
      <c r="K88" s="57">
        <v>155</v>
      </c>
      <c r="L88" s="57">
        <v>149</v>
      </c>
      <c r="M88" s="57">
        <v>242</v>
      </c>
      <c r="N88" s="343">
        <v>546</v>
      </c>
      <c r="O88" s="57">
        <v>165</v>
      </c>
      <c r="P88" s="57">
        <v>181</v>
      </c>
      <c r="Q88" s="57">
        <v>249</v>
      </c>
      <c r="R88" s="343">
        <v>595</v>
      </c>
      <c r="S88" s="57"/>
      <c r="T88" s="57"/>
      <c r="U88" s="57"/>
      <c r="V88" s="57">
        <v>0</v>
      </c>
      <c r="W88" s="343">
        <v>1141</v>
      </c>
    </row>
    <row r="89" spans="1:23" x14ac:dyDescent="0.3">
      <c r="A89" s="1009"/>
      <c r="B89" s="1010"/>
      <c r="C89" s="103" t="s">
        <v>36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345">
        <v>0</v>
      </c>
      <c r="K89" s="58">
        <v>180</v>
      </c>
      <c r="L89" s="58">
        <v>197</v>
      </c>
      <c r="M89" s="58">
        <v>259</v>
      </c>
      <c r="N89" s="345">
        <v>636</v>
      </c>
      <c r="O89" s="58">
        <v>296</v>
      </c>
      <c r="P89" s="58">
        <v>324</v>
      </c>
      <c r="Q89" s="58">
        <v>380</v>
      </c>
      <c r="R89" s="345">
        <v>1000</v>
      </c>
      <c r="S89" s="58"/>
      <c r="T89" s="58"/>
      <c r="U89" s="58"/>
      <c r="V89" s="58">
        <v>0</v>
      </c>
      <c r="W89" s="345">
        <v>1636</v>
      </c>
    </row>
    <row r="90" spans="1:23" x14ac:dyDescent="0.3">
      <c r="A90" s="1009"/>
      <c r="B90" s="1010"/>
      <c r="C90" s="103" t="s">
        <v>22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345">
        <v>0</v>
      </c>
      <c r="K90" s="58">
        <v>335</v>
      </c>
      <c r="L90" s="58">
        <v>346</v>
      </c>
      <c r="M90" s="58">
        <v>501</v>
      </c>
      <c r="N90" s="345">
        <v>1182</v>
      </c>
      <c r="O90" s="58">
        <v>461</v>
      </c>
      <c r="P90" s="58">
        <v>505</v>
      </c>
      <c r="Q90" s="58">
        <v>629</v>
      </c>
      <c r="R90" s="345">
        <v>1595</v>
      </c>
      <c r="S90" s="58">
        <v>0</v>
      </c>
      <c r="T90" s="58">
        <v>0</v>
      </c>
      <c r="U90" s="58">
        <v>0</v>
      </c>
      <c r="V90" s="58">
        <v>0</v>
      </c>
      <c r="W90" s="345">
        <v>2777</v>
      </c>
    </row>
    <row r="91" spans="1:23" x14ac:dyDescent="0.3">
      <c r="A91" s="1009"/>
      <c r="B91" s="1010"/>
      <c r="C91" s="104" t="s">
        <v>178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59">
        <v>0</v>
      </c>
      <c r="J91" s="347">
        <v>0</v>
      </c>
      <c r="K91" s="59">
        <v>9</v>
      </c>
      <c r="L91" s="59">
        <v>9</v>
      </c>
      <c r="M91" s="59">
        <v>10</v>
      </c>
      <c r="N91" s="347">
        <v>28</v>
      </c>
      <c r="O91" s="59">
        <v>12</v>
      </c>
      <c r="P91" s="59">
        <v>13</v>
      </c>
      <c r="Q91" s="59">
        <v>13</v>
      </c>
      <c r="R91" s="347">
        <v>38</v>
      </c>
      <c r="S91" s="59"/>
      <c r="T91" s="59"/>
      <c r="U91" s="59"/>
      <c r="V91" s="59">
        <v>0</v>
      </c>
      <c r="W91" s="347">
        <v>66</v>
      </c>
    </row>
    <row r="92" spans="1:23" x14ac:dyDescent="0.3">
      <c r="A92" s="1009">
        <v>23</v>
      </c>
      <c r="B92" s="1010" t="s">
        <v>200</v>
      </c>
      <c r="C92" s="102" t="s">
        <v>35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343">
        <v>0</v>
      </c>
      <c r="K92" s="57">
        <v>37</v>
      </c>
      <c r="L92" s="57">
        <v>40</v>
      </c>
      <c r="M92" s="57">
        <v>39</v>
      </c>
      <c r="N92" s="343">
        <v>116</v>
      </c>
      <c r="O92" s="57">
        <v>18</v>
      </c>
      <c r="P92" s="57">
        <v>13</v>
      </c>
      <c r="Q92" s="57">
        <v>11</v>
      </c>
      <c r="R92" s="343">
        <v>42</v>
      </c>
      <c r="S92" s="57"/>
      <c r="T92" s="57"/>
      <c r="U92" s="57"/>
      <c r="V92" s="57">
        <v>0</v>
      </c>
      <c r="W92" s="343">
        <v>158</v>
      </c>
    </row>
    <row r="93" spans="1:23" x14ac:dyDescent="0.3">
      <c r="A93" s="1009"/>
      <c r="B93" s="1010"/>
      <c r="C93" s="103" t="s">
        <v>36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345">
        <v>0</v>
      </c>
      <c r="K93" s="58">
        <v>26</v>
      </c>
      <c r="L93" s="58">
        <v>38</v>
      </c>
      <c r="M93" s="58">
        <v>32</v>
      </c>
      <c r="N93" s="345">
        <v>96</v>
      </c>
      <c r="O93" s="58">
        <v>5</v>
      </c>
      <c r="P93" s="58">
        <v>14</v>
      </c>
      <c r="Q93" s="58">
        <v>13</v>
      </c>
      <c r="R93" s="345">
        <v>32</v>
      </c>
      <c r="S93" s="58"/>
      <c r="T93" s="58"/>
      <c r="U93" s="58"/>
      <c r="V93" s="58">
        <v>0</v>
      </c>
      <c r="W93" s="345">
        <v>128</v>
      </c>
    </row>
    <row r="94" spans="1:23" x14ac:dyDescent="0.3">
      <c r="A94" s="1009"/>
      <c r="B94" s="1010"/>
      <c r="C94" s="103" t="s">
        <v>22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345">
        <v>0</v>
      </c>
      <c r="K94" s="58">
        <v>63</v>
      </c>
      <c r="L94" s="58">
        <v>78</v>
      </c>
      <c r="M94" s="58">
        <v>71</v>
      </c>
      <c r="N94" s="345">
        <v>212</v>
      </c>
      <c r="O94" s="58">
        <v>23</v>
      </c>
      <c r="P94" s="58">
        <v>27</v>
      </c>
      <c r="Q94" s="58">
        <v>24</v>
      </c>
      <c r="R94" s="345">
        <v>74</v>
      </c>
      <c r="S94" s="58">
        <v>0</v>
      </c>
      <c r="T94" s="58">
        <v>0</v>
      </c>
      <c r="U94" s="58">
        <v>0</v>
      </c>
      <c r="V94" s="58">
        <v>0</v>
      </c>
      <c r="W94" s="345">
        <v>286</v>
      </c>
    </row>
    <row r="95" spans="1:23" x14ac:dyDescent="0.3">
      <c r="A95" s="1009"/>
      <c r="B95" s="1010"/>
      <c r="C95" s="104" t="s">
        <v>178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347">
        <v>0</v>
      </c>
      <c r="K95" s="59">
        <v>2</v>
      </c>
      <c r="L95" s="59">
        <v>2</v>
      </c>
      <c r="M95" s="59">
        <v>2</v>
      </c>
      <c r="N95" s="347">
        <v>6</v>
      </c>
      <c r="O95" s="59">
        <v>2</v>
      </c>
      <c r="P95" s="59">
        <v>2</v>
      </c>
      <c r="Q95" s="59">
        <v>2</v>
      </c>
      <c r="R95" s="347">
        <v>6</v>
      </c>
      <c r="S95" s="59"/>
      <c r="T95" s="59"/>
      <c r="U95" s="59"/>
      <c r="V95" s="59">
        <v>0</v>
      </c>
      <c r="W95" s="347">
        <v>12</v>
      </c>
    </row>
    <row r="96" spans="1:23" x14ac:dyDescent="0.3">
      <c r="A96" s="1009">
        <v>24</v>
      </c>
      <c r="B96" s="1010" t="s">
        <v>201</v>
      </c>
      <c r="C96" s="102" t="s">
        <v>35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343">
        <v>0</v>
      </c>
      <c r="K96" s="57">
        <v>250</v>
      </c>
      <c r="L96" s="57">
        <v>247</v>
      </c>
      <c r="M96" s="57">
        <v>251</v>
      </c>
      <c r="N96" s="343">
        <v>748</v>
      </c>
      <c r="O96" s="57">
        <v>142</v>
      </c>
      <c r="P96" s="57">
        <v>146</v>
      </c>
      <c r="Q96" s="57">
        <v>136</v>
      </c>
      <c r="R96" s="343">
        <v>424</v>
      </c>
      <c r="S96" s="57"/>
      <c r="T96" s="57"/>
      <c r="U96" s="57"/>
      <c r="V96" s="57">
        <v>0</v>
      </c>
      <c r="W96" s="343">
        <v>1172</v>
      </c>
    </row>
    <row r="97" spans="1:23" x14ac:dyDescent="0.3">
      <c r="A97" s="1009"/>
      <c r="B97" s="1010"/>
      <c r="C97" s="103" t="s">
        <v>36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345">
        <v>0</v>
      </c>
      <c r="K97" s="58">
        <v>379</v>
      </c>
      <c r="L97" s="58">
        <v>361</v>
      </c>
      <c r="M97" s="58">
        <v>353</v>
      </c>
      <c r="N97" s="345">
        <v>1093</v>
      </c>
      <c r="O97" s="58">
        <v>338</v>
      </c>
      <c r="P97" s="58">
        <v>330</v>
      </c>
      <c r="Q97" s="58">
        <v>328</v>
      </c>
      <c r="R97" s="345">
        <v>996</v>
      </c>
      <c r="S97" s="58"/>
      <c r="T97" s="58"/>
      <c r="U97" s="58"/>
      <c r="V97" s="58">
        <v>0</v>
      </c>
      <c r="W97" s="345">
        <v>2089</v>
      </c>
    </row>
    <row r="98" spans="1:23" x14ac:dyDescent="0.3">
      <c r="A98" s="1009"/>
      <c r="B98" s="1010"/>
      <c r="C98" s="103" t="s">
        <v>22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345">
        <v>0</v>
      </c>
      <c r="K98" s="58">
        <v>629</v>
      </c>
      <c r="L98" s="58">
        <v>608</v>
      </c>
      <c r="M98" s="58">
        <v>604</v>
      </c>
      <c r="N98" s="345">
        <v>1841</v>
      </c>
      <c r="O98" s="58">
        <v>480</v>
      </c>
      <c r="P98" s="58">
        <v>476</v>
      </c>
      <c r="Q98" s="58">
        <v>464</v>
      </c>
      <c r="R98" s="345">
        <v>1420</v>
      </c>
      <c r="S98" s="58">
        <v>0</v>
      </c>
      <c r="T98" s="58">
        <v>0</v>
      </c>
      <c r="U98" s="58">
        <v>0</v>
      </c>
      <c r="V98" s="58">
        <v>0</v>
      </c>
      <c r="W98" s="345">
        <v>3261</v>
      </c>
    </row>
    <row r="99" spans="1:23" x14ac:dyDescent="0.3">
      <c r="A99" s="1009"/>
      <c r="B99" s="1010"/>
      <c r="C99" s="104" t="s">
        <v>178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59">
        <v>0</v>
      </c>
      <c r="J99" s="347">
        <v>0</v>
      </c>
      <c r="K99" s="59">
        <v>13</v>
      </c>
      <c r="L99" s="59">
        <v>13</v>
      </c>
      <c r="M99" s="59">
        <v>13</v>
      </c>
      <c r="N99" s="347">
        <v>39</v>
      </c>
      <c r="O99" s="59">
        <v>10</v>
      </c>
      <c r="P99" s="59">
        <v>10</v>
      </c>
      <c r="Q99" s="59">
        <v>10</v>
      </c>
      <c r="R99" s="347">
        <v>30</v>
      </c>
      <c r="S99" s="59"/>
      <c r="T99" s="59"/>
      <c r="U99" s="59"/>
      <c r="V99" s="59">
        <v>0</v>
      </c>
      <c r="W99" s="347">
        <v>69</v>
      </c>
    </row>
    <row r="100" spans="1:23" x14ac:dyDescent="0.3">
      <c r="A100" s="1009">
        <v>25</v>
      </c>
      <c r="B100" s="1010" t="s">
        <v>202</v>
      </c>
      <c r="C100" s="102" t="s">
        <v>35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343">
        <v>0</v>
      </c>
      <c r="K100" s="57">
        <v>130</v>
      </c>
      <c r="L100" s="57">
        <v>132</v>
      </c>
      <c r="M100" s="57">
        <v>112</v>
      </c>
      <c r="N100" s="343">
        <v>374</v>
      </c>
      <c r="O100" s="57">
        <v>28</v>
      </c>
      <c r="P100" s="57">
        <v>44</v>
      </c>
      <c r="Q100" s="57">
        <v>28</v>
      </c>
      <c r="R100" s="343">
        <v>100</v>
      </c>
      <c r="S100" s="57"/>
      <c r="T100" s="57"/>
      <c r="U100" s="57"/>
      <c r="V100" s="57">
        <v>0</v>
      </c>
      <c r="W100" s="343">
        <v>474</v>
      </c>
    </row>
    <row r="101" spans="1:23" x14ac:dyDescent="0.3">
      <c r="A101" s="1009"/>
      <c r="B101" s="1010"/>
      <c r="C101" s="103" t="s">
        <v>36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345">
        <v>0</v>
      </c>
      <c r="K101" s="58">
        <v>111</v>
      </c>
      <c r="L101" s="58">
        <v>88</v>
      </c>
      <c r="M101" s="58">
        <v>80</v>
      </c>
      <c r="N101" s="345">
        <v>279</v>
      </c>
      <c r="O101" s="58">
        <v>61</v>
      </c>
      <c r="P101" s="58">
        <v>81</v>
      </c>
      <c r="Q101" s="58">
        <v>55</v>
      </c>
      <c r="R101" s="345">
        <v>197</v>
      </c>
      <c r="S101" s="58"/>
      <c r="T101" s="58"/>
      <c r="U101" s="58"/>
      <c r="V101" s="58">
        <v>0</v>
      </c>
      <c r="W101" s="345">
        <v>476</v>
      </c>
    </row>
    <row r="102" spans="1:23" x14ac:dyDescent="0.3">
      <c r="A102" s="1009"/>
      <c r="B102" s="1010"/>
      <c r="C102" s="103" t="s">
        <v>22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345">
        <v>0</v>
      </c>
      <c r="K102" s="58">
        <v>241</v>
      </c>
      <c r="L102" s="58">
        <v>220</v>
      </c>
      <c r="M102" s="58">
        <v>192</v>
      </c>
      <c r="N102" s="345">
        <v>653</v>
      </c>
      <c r="O102" s="58">
        <v>89</v>
      </c>
      <c r="P102" s="58">
        <v>125</v>
      </c>
      <c r="Q102" s="58">
        <v>83</v>
      </c>
      <c r="R102" s="345">
        <v>297</v>
      </c>
      <c r="S102" s="58">
        <v>0</v>
      </c>
      <c r="T102" s="58">
        <v>0</v>
      </c>
      <c r="U102" s="58">
        <v>0</v>
      </c>
      <c r="V102" s="58">
        <v>0</v>
      </c>
      <c r="W102" s="345">
        <v>950</v>
      </c>
    </row>
    <row r="103" spans="1:23" x14ac:dyDescent="0.3">
      <c r="A103" s="1009"/>
      <c r="B103" s="1010"/>
      <c r="C103" s="104" t="s">
        <v>178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347">
        <v>0</v>
      </c>
      <c r="K103" s="59">
        <v>7</v>
      </c>
      <c r="L103" s="59">
        <v>7</v>
      </c>
      <c r="M103" s="59">
        <v>7</v>
      </c>
      <c r="N103" s="347">
        <v>21</v>
      </c>
      <c r="O103" s="59">
        <v>3</v>
      </c>
      <c r="P103" s="59">
        <v>3</v>
      </c>
      <c r="Q103" s="59">
        <v>3</v>
      </c>
      <c r="R103" s="347">
        <v>9</v>
      </c>
      <c r="S103" s="59"/>
      <c r="T103" s="59"/>
      <c r="U103" s="59"/>
      <c r="V103" s="59">
        <v>0</v>
      </c>
      <c r="W103" s="347">
        <v>30</v>
      </c>
    </row>
    <row r="104" spans="1:23" x14ac:dyDescent="0.3">
      <c r="A104" s="1009">
        <v>26</v>
      </c>
      <c r="B104" s="1010" t="s">
        <v>203</v>
      </c>
      <c r="C104" s="102" t="s">
        <v>35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343">
        <v>0</v>
      </c>
      <c r="K104" s="57">
        <v>125</v>
      </c>
      <c r="L104" s="57">
        <v>114</v>
      </c>
      <c r="M104" s="57">
        <v>79</v>
      </c>
      <c r="N104" s="343">
        <v>318</v>
      </c>
      <c r="O104" s="57">
        <v>42</v>
      </c>
      <c r="P104" s="57">
        <v>31</v>
      </c>
      <c r="Q104" s="57">
        <v>51</v>
      </c>
      <c r="R104" s="343">
        <v>124</v>
      </c>
      <c r="S104" s="57"/>
      <c r="T104" s="57"/>
      <c r="U104" s="57"/>
      <c r="V104" s="57">
        <v>0</v>
      </c>
      <c r="W104" s="343">
        <v>442</v>
      </c>
    </row>
    <row r="105" spans="1:23" x14ac:dyDescent="0.3">
      <c r="A105" s="1009"/>
      <c r="B105" s="1010"/>
      <c r="C105" s="103" t="s">
        <v>36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345">
        <v>0</v>
      </c>
      <c r="K105" s="58">
        <v>102</v>
      </c>
      <c r="L105" s="58">
        <v>91</v>
      </c>
      <c r="M105" s="58">
        <v>79</v>
      </c>
      <c r="N105" s="345">
        <v>272</v>
      </c>
      <c r="O105" s="58">
        <v>62</v>
      </c>
      <c r="P105" s="58">
        <v>42</v>
      </c>
      <c r="Q105" s="58">
        <v>54</v>
      </c>
      <c r="R105" s="345">
        <v>158</v>
      </c>
      <c r="S105" s="58"/>
      <c r="T105" s="58"/>
      <c r="U105" s="58"/>
      <c r="V105" s="58">
        <v>0</v>
      </c>
      <c r="W105" s="345">
        <v>430</v>
      </c>
    </row>
    <row r="106" spans="1:23" x14ac:dyDescent="0.3">
      <c r="A106" s="1009"/>
      <c r="B106" s="1010"/>
      <c r="C106" s="103" t="s">
        <v>22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345">
        <v>0</v>
      </c>
      <c r="K106" s="58">
        <v>227</v>
      </c>
      <c r="L106" s="58">
        <v>205</v>
      </c>
      <c r="M106" s="58">
        <v>158</v>
      </c>
      <c r="N106" s="345">
        <v>590</v>
      </c>
      <c r="O106" s="58">
        <v>104</v>
      </c>
      <c r="P106" s="58">
        <v>73</v>
      </c>
      <c r="Q106" s="58">
        <v>105</v>
      </c>
      <c r="R106" s="345">
        <v>282</v>
      </c>
      <c r="S106" s="58">
        <v>0</v>
      </c>
      <c r="T106" s="58">
        <v>0</v>
      </c>
      <c r="U106" s="58">
        <v>0</v>
      </c>
      <c r="V106" s="58">
        <v>0</v>
      </c>
      <c r="W106" s="345">
        <v>872</v>
      </c>
    </row>
    <row r="107" spans="1:23" x14ac:dyDescent="0.3">
      <c r="A107" s="1009"/>
      <c r="B107" s="1010"/>
      <c r="C107" s="104" t="s">
        <v>178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347">
        <v>0</v>
      </c>
      <c r="K107" s="59">
        <v>5</v>
      </c>
      <c r="L107" s="59">
        <v>4</v>
      </c>
      <c r="M107" s="59">
        <v>5</v>
      </c>
      <c r="N107" s="347">
        <v>14</v>
      </c>
      <c r="O107" s="59">
        <v>2</v>
      </c>
      <c r="P107" s="59">
        <v>3</v>
      </c>
      <c r="Q107" s="59">
        <v>2</v>
      </c>
      <c r="R107" s="347">
        <v>7</v>
      </c>
      <c r="S107" s="59"/>
      <c r="T107" s="59"/>
      <c r="U107" s="59"/>
      <c r="V107" s="59">
        <v>0</v>
      </c>
      <c r="W107" s="347">
        <v>21</v>
      </c>
    </row>
    <row r="108" spans="1:23" x14ac:dyDescent="0.3">
      <c r="A108" s="1009">
        <v>27</v>
      </c>
      <c r="B108" s="1010" t="s">
        <v>204</v>
      </c>
      <c r="C108" s="102" t="s">
        <v>35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343">
        <v>0</v>
      </c>
      <c r="K108" s="57">
        <v>153</v>
      </c>
      <c r="L108" s="57">
        <v>131</v>
      </c>
      <c r="M108" s="57">
        <v>104</v>
      </c>
      <c r="N108" s="343">
        <v>388</v>
      </c>
      <c r="O108" s="57">
        <v>41</v>
      </c>
      <c r="P108" s="57">
        <v>32</v>
      </c>
      <c r="Q108" s="57">
        <v>32</v>
      </c>
      <c r="R108" s="343">
        <v>105</v>
      </c>
      <c r="S108" s="57"/>
      <c r="T108" s="57"/>
      <c r="U108" s="57"/>
      <c r="V108" s="57">
        <v>0</v>
      </c>
      <c r="W108" s="343">
        <v>493</v>
      </c>
    </row>
    <row r="109" spans="1:23" x14ac:dyDescent="0.3">
      <c r="A109" s="1009"/>
      <c r="B109" s="1010"/>
      <c r="C109" s="103" t="s">
        <v>36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345">
        <v>0</v>
      </c>
      <c r="K109" s="58">
        <v>145</v>
      </c>
      <c r="L109" s="58">
        <v>112</v>
      </c>
      <c r="M109" s="58">
        <v>101</v>
      </c>
      <c r="N109" s="345">
        <v>358</v>
      </c>
      <c r="O109" s="58">
        <v>64</v>
      </c>
      <c r="P109" s="58">
        <v>51</v>
      </c>
      <c r="Q109" s="58">
        <v>72</v>
      </c>
      <c r="R109" s="345">
        <v>187</v>
      </c>
      <c r="S109" s="58"/>
      <c r="T109" s="58"/>
      <c r="U109" s="58"/>
      <c r="V109" s="58">
        <v>0</v>
      </c>
      <c r="W109" s="345">
        <v>545</v>
      </c>
    </row>
    <row r="110" spans="1:23" x14ac:dyDescent="0.3">
      <c r="A110" s="1009"/>
      <c r="B110" s="1010"/>
      <c r="C110" s="103" t="s">
        <v>22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345">
        <v>0</v>
      </c>
      <c r="K110" s="58">
        <v>298</v>
      </c>
      <c r="L110" s="58">
        <v>243</v>
      </c>
      <c r="M110" s="58">
        <v>205</v>
      </c>
      <c r="N110" s="345">
        <v>746</v>
      </c>
      <c r="O110" s="58">
        <v>105</v>
      </c>
      <c r="P110" s="58">
        <v>83</v>
      </c>
      <c r="Q110" s="58">
        <v>104</v>
      </c>
      <c r="R110" s="345">
        <v>292</v>
      </c>
      <c r="S110" s="58">
        <v>0</v>
      </c>
      <c r="T110" s="58">
        <v>0</v>
      </c>
      <c r="U110" s="58">
        <v>0</v>
      </c>
      <c r="V110" s="58">
        <v>0</v>
      </c>
      <c r="W110" s="345">
        <v>1038</v>
      </c>
    </row>
    <row r="111" spans="1:23" x14ac:dyDescent="0.3">
      <c r="A111" s="1009"/>
      <c r="B111" s="1010"/>
      <c r="C111" s="104" t="s">
        <v>178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347">
        <v>0</v>
      </c>
      <c r="K111" s="59">
        <v>6</v>
      </c>
      <c r="L111" s="59">
        <v>6</v>
      </c>
      <c r="M111" s="59">
        <v>6</v>
      </c>
      <c r="N111" s="347">
        <v>18</v>
      </c>
      <c r="O111" s="59">
        <v>3</v>
      </c>
      <c r="P111" s="59">
        <v>3</v>
      </c>
      <c r="Q111" s="59">
        <v>3</v>
      </c>
      <c r="R111" s="347">
        <v>9</v>
      </c>
      <c r="S111" s="59"/>
      <c r="T111" s="59"/>
      <c r="U111" s="59"/>
      <c r="V111" s="59">
        <v>0</v>
      </c>
      <c r="W111" s="347">
        <v>27</v>
      </c>
    </row>
    <row r="112" spans="1:23" x14ac:dyDescent="0.3">
      <c r="A112" s="1009">
        <v>28</v>
      </c>
      <c r="B112" s="1010" t="s">
        <v>205</v>
      </c>
      <c r="C112" s="102" t="s">
        <v>35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343">
        <v>0</v>
      </c>
      <c r="K112" s="57">
        <v>169</v>
      </c>
      <c r="L112" s="57">
        <v>170</v>
      </c>
      <c r="M112" s="57">
        <v>182</v>
      </c>
      <c r="N112" s="343">
        <v>521</v>
      </c>
      <c r="O112" s="57">
        <v>86</v>
      </c>
      <c r="P112" s="57">
        <v>107</v>
      </c>
      <c r="Q112" s="57">
        <v>105</v>
      </c>
      <c r="R112" s="343">
        <v>298</v>
      </c>
      <c r="S112" s="57"/>
      <c r="T112" s="57"/>
      <c r="U112" s="57"/>
      <c r="V112" s="57">
        <v>0</v>
      </c>
      <c r="W112" s="343">
        <v>819</v>
      </c>
    </row>
    <row r="113" spans="1:23" x14ac:dyDescent="0.3">
      <c r="A113" s="1009"/>
      <c r="B113" s="1010"/>
      <c r="C113" s="103" t="s">
        <v>36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345">
        <v>0</v>
      </c>
      <c r="K113" s="58">
        <v>173</v>
      </c>
      <c r="L113" s="58">
        <v>198</v>
      </c>
      <c r="M113" s="58">
        <v>155</v>
      </c>
      <c r="N113" s="345">
        <v>526</v>
      </c>
      <c r="O113" s="58">
        <v>147</v>
      </c>
      <c r="P113" s="58">
        <v>181</v>
      </c>
      <c r="Q113" s="58">
        <v>184</v>
      </c>
      <c r="R113" s="345">
        <v>512</v>
      </c>
      <c r="S113" s="58"/>
      <c r="T113" s="58"/>
      <c r="U113" s="58"/>
      <c r="V113" s="58">
        <v>0</v>
      </c>
      <c r="W113" s="345">
        <v>1038</v>
      </c>
    </row>
    <row r="114" spans="1:23" x14ac:dyDescent="0.3">
      <c r="A114" s="1009"/>
      <c r="B114" s="1010"/>
      <c r="C114" s="103" t="s">
        <v>22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345">
        <v>0</v>
      </c>
      <c r="K114" s="58">
        <v>342</v>
      </c>
      <c r="L114" s="58">
        <v>368</v>
      </c>
      <c r="M114" s="58">
        <v>337</v>
      </c>
      <c r="N114" s="345">
        <v>1047</v>
      </c>
      <c r="O114" s="58">
        <v>233</v>
      </c>
      <c r="P114" s="58">
        <v>288</v>
      </c>
      <c r="Q114" s="58">
        <v>289</v>
      </c>
      <c r="R114" s="345">
        <v>810</v>
      </c>
      <c r="S114" s="58">
        <v>0</v>
      </c>
      <c r="T114" s="58">
        <v>0</v>
      </c>
      <c r="U114" s="58">
        <v>0</v>
      </c>
      <c r="V114" s="58">
        <v>0</v>
      </c>
      <c r="W114" s="345">
        <v>1857</v>
      </c>
    </row>
    <row r="115" spans="1:23" x14ac:dyDescent="0.3">
      <c r="A115" s="1009"/>
      <c r="B115" s="1010"/>
      <c r="C115" s="104" t="s">
        <v>178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347">
        <v>0</v>
      </c>
      <c r="K115" s="59">
        <v>9</v>
      </c>
      <c r="L115" s="59">
        <v>9</v>
      </c>
      <c r="M115" s="59">
        <v>8</v>
      </c>
      <c r="N115" s="347">
        <v>26</v>
      </c>
      <c r="O115" s="59">
        <v>9</v>
      </c>
      <c r="P115" s="59">
        <v>8</v>
      </c>
      <c r="Q115" s="59">
        <v>7</v>
      </c>
      <c r="R115" s="347">
        <v>24</v>
      </c>
      <c r="S115" s="59"/>
      <c r="T115" s="59"/>
      <c r="U115" s="59"/>
      <c r="V115" s="59">
        <v>0</v>
      </c>
      <c r="W115" s="347">
        <v>50</v>
      </c>
    </row>
    <row r="116" spans="1:23" x14ac:dyDescent="0.3">
      <c r="A116" s="1009">
        <v>29</v>
      </c>
      <c r="B116" s="1010" t="s">
        <v>206</v>
      </c>
      <c r="C116" s="102" t="s">
        <v>35</v>
      </c>
      <c r="D116" s="57">
        <v>18</v>
      </c>
      <c r="E116" s="57">
        <v>23</v>
      </c>
      <c r="F116" s="57">
        <v>23</v>
      </c>
      <c r="G116" s="57">
        <v>21</v>
      </c>
      <c r="H116" s="57">
        <v>37</v>
      </c>
      <c r="I116" s="57">
        <v>19</v>
      </c>
      <c r="J116" s="343">
        <v>141</v>
      </c>
      <c r="K116" s="57">
        <v>32</v>
      </c>
      <c r="L116" s="57">
        <v>19</v>
      </c>
      <c r="M116" s="57">
        <v>25</v>
      </c>
      <c r="N116" s="343">
        <v>76</v>
      </c>
      <c r="O116" s="57">
        <v>7</v>
      </c>
      <c r="P116" s="57">
        <v>7</v>
      </c>
      <c r="Q116" s="57">
        <v>11</v>
      </c>
      <c r="R116" s="343">
        <v>25</v>
      </c>
      <c r="S116" s="57"/>
      <c r="T116" s="57"/>
      <c r="U116" s="57"/>
      <c r="V116" s="57">
        <v>0</v>
      </c>
      <c r="W116" s="343">
        <v>242</v>
      </c>
    </row>
    <row r="117" spans="1:23" x14ac:dyDescent="0.3">
      <c r="A117" s="1009"/>
      <c r="B117" s="1010"/>
      <c r="C117" s="103" t="s">
        <v>36</v>
      </c>
      <c r="D117" s="58">
        <v>15</v>
      </c>
      <c r="E117" s="58">
        <v>21</v>
      </c>
      <c r="F117" s="58">
        <v>25</v>
      </c>
      <c r="G117" s="58">
        <v>25</v>
      </c>
      <c r="H117" s="58">
        <v>28</v>
      </c>
      <c r="I117" s="58">
        <v>33</v>
      </c>
      <c r="J117" s="345">
        <v>147</v>
      </c>
      <c r="K117" s="58">
        <v>18</v>
      </c>
      <c r="L117" s="58">
        <v>18</v>
      </c>
      <c r="M117" s="58">
        <v>14</v>
      </c>
      <c r="N117" s="345">
        <v>50</v>
      </c>
      <c r="O117" s="58">
        <v>6</v>
      </c>
      <c r="P117" s="58">
        <v>12</v>
      </c>
      <c r="Q117" s="58">
        <v>10</v>
      </c>
      <c r="R117" s="345">
        <v>28</v>
      </c>
      <c r="S117" s="58"/>
      <c r="T117" s="58"/>
      <c r="U117" s="58"/>
      <c r="V117" s="58">
        <v>0</v>
      </c>
      <c r="W117" s="345">
        <v>225</v>
      </c>
    </row>
    <row r="118" spans="1:23" x14ac:dyDescent="0.3">
      <c r="A118" s="1009"/>
      <c r="B118" s="1010"/>
      <c r="C118" s="103" t="s">
        <v>22</v>
      </c>
      <c r="D118" s="58">
        <v>33</v>
      </c>
      <c r="E118" s="58">
        <v>44</v>
      </c>
      <c r="F118" s="58">
        <v>48</v>
      </c>
      <c r="G118" s="58">
        <v>46</v>
      </c>
      <c r="H118" s="58">
        <v>65</v>
      </c>
      <c r="I118" s="58">
        <v>52</v>
      </c>
      <c r="J118" s="345">
        <v>288</v>
      </c>
      <c r="K118" s="58">
        <v>50</v>
      </c>
      <c r="L118" s="58">
        <v>37</v>
      </c>
      <c r="M118" s="58">
        <v>39</v>
      </c>
      <c r="N118" s="345">
        <v>126</v>
      </c>
      <c r="O118" s="58">
        <v>13</v>
      </c>
      <c r="P118" s="58">
        <v>19</v>
      </c>
      <c r="Q118" s="58">
        <v>21</v>
      </c>
      <c r="R118" s="345">
        <v>53</v>
      </c>
      <c r="S118" s="58">
        <v>0</v>
      </c>
      <c r="T118" s="58">
        <v>0</v>
      </c>
      <c r="U118" s="58">
        <v>0</v>
      </c>
      <c r="V118" s="58">
        <v>0</v>
      </c>
      <c r="W118" s="345">
        <v>467</v>
      </c>
    </row>
    <row r="119" spans="1:23" x14ac:dyDescent="0.3">
      <c r="A119" s="1009"/>
      <c r="B119" s="1010"/>
      <c r="C119" s="104" t="s">
        <v>178</v>
      </c>
      <c r="D119" s="59">
        <v>1</v>
      </c>
      <c r="E119" s="59">
        <v>2</v>
      </c>
      <c r="F119" s="59">
        <v>2</v>
      </c>
      <c r="G119" s="59">
        <v>2</v>
      </c>
      <c r="H119" s="59">
        <v>2</v>
      </c>
      <c r="I119" s="59">
        <v>2</v>
      </c>
      <c r="J119" s="347">
        <v>11</v>
      </c>
      <c r="K119" s="59">
        <v>1</v>
      </c>
      <c r="L119" s="59">
        <v>1</v>
      </c>
      <c r="M119" s="59">
        <v>1</v>
      </c>
      <c r="N119" s="347">
        <v>3</v>
      </c>
      <c r="O119" s="59">
        <v>1</v>
      </c>
      <c r="P119" s="59">
        <v>1</v>
      </c>
      <c r="Q119" s="59">
        <v>1</v>
      </c>
      <c r="R119" s="347">
        <v>3</v>
      </c>
      <c r="S119" s="59"/>
      <c r="T119" s="59"/>
      <c r="U119" s="59"/>
      <c r="V119" s="59">
        <v>0</v>
      </c>
      <c r="W119" s="347">
        <v>17</v>
      </c>
    </row>
    <row r="120" spans="1:23" x14ac:dyDescent="0.3">
      <c r="A120" s="1009">
        <v>30</v>
      </c>
      <c r="B120" s="1010" t="s">
        <v>207</v>
      </c>
      <c r="C120" s="102" t="s">
        <v>35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343">
        <v>0</v>
      </c>
      <c r="K120" s="57">
        <v>130</v>
      </c>
      <c r="L120" s="57">
        <v>126</v>
      </c>
      <c r="M120" s="57">
        <v>119</v>
      </c>
      <c r="N120" s="343">
        <v>375</v>
      </c>
      <c r="O120" s="57">
        <v>80</v>
      </c>
      <c r="P120" s="57">
        <v>69</v>
      </c>
      <c r="Q120" s="57">
        <v>101</v>
      </c>
      <c r="R120" s="343">
        <v>250</v>
      </c>
      <c r="S120" s="57"/>
      <c r="T120" s="57"/>
      <c r="U120" s="57"/>
      <c r="V120" s="57">
        <v>0</v>
      </c>
      <c r="W120" s="343">
        <v>625</v>
      </c>
    </row>
    <row r="121" spans="1:23" x14ac:dyDescent="0.3">
      <c r="A121" s="1009"/>
      <c r="B121" s="1010"/>
      <c r="C121" s="103" t="s">
        <v>36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345">
        <v>0</v>
      </c>
      <c r="K121" s="58">
        <v>221</v>
      </c>
      <c r="L121" s="58">
        <v>189</v>
      </c>
      <c r="M121" s="58">
        <v>194</v>
      </c>
      <c r="N121" s="345">
        <v>604</v>
      </c>
      <c r="O121" s="58">
        <v>166</v>
      </c>
      <c r="P121" s="58">
        <v>164</v>
      </c>
      <c r="Q121" s="58">
        <v>163</v>
      </c>
      <c r="R121" s="345">
        <v>493</v>
      </c>
      <c r="S121" s="58"/>
      <c r="T121" s="58"/>
      <c r="U121" s="58"/>
      <c r="V121" s="58">
        <v>0</v>
      </c>
      <c r="W121" s="345">
        <v>1097</v>
      </c>
    </row>
    <row r="122" spans="1:23" x14ac:dyDescent="0.3">
      <c r="A122" s="1009"/>
      <c r="B122" s="1010"/>
      <c r="C122" s="103" t="s">
        <v>22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345">
        <v>0</v>
      </c>
      <c r="K122" s="58">
        <v>351</v>
      </c>
      <c r="L122" s="58">
        <v>315</v>
      </c>
      <c r="M122" s="58">
        <v>313</v>
      </c>
      <c r="N122" s="345">
        <v>979</v>
      </c>
      <c r="O122" s="58">
        <v>246</v>
      </c>
      <c r="P122" s="58">
        <v>233</v>
      </c>
      <c r="Q122" s="58">
        <v>264</v>
      </c>
      <c r="R122" s="345">
        <v>743</v>
      </c>
      <c r="S122" s="58">
        <v>0</v>
      </c>
      <c r="T122" s="58">
        <v>0</v>
      </c>
      <c r="U122" s="58">
        <v>0</v>
      </c>
      <c r="V122" s="58">
        <v>0</v>
      </c>
      <c r="W122" s="345">
        <v>1722</v>
      </c>
    </row>
    <row r="123" spans="1:23" x14ac:dyDescent="0.3">
      <c r="A123" s="1009"/>
      <c r="B123" s="1010"/>
      <c r="C123" s="104" t="s">
        <v>178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347">
        <v>0</v>
      </c>
      <c r="K123" s="59">
        <v>8</v>
      </c>
      <c r="L123" s="59">
        <v>7</v>
      </c>
      <c r="M123" s="59">
        <v>8</v>
      </c>
      <c r="N123" s="347">
        <v>23</v>
      </c>
      <c r="O123" s="59">
        <v>6</v>
      </c>
      <c r="P123" s="59">
        <v>7</v>
      </c>
      <c r="Q123" s="59">
        <v>7</v>
      </c>
      <c r="R123" s="347">
        <v>20</v>
      </c>
      <c r="S123" s="59"/>
      <c r="T123" s="59"/>
      <c r="U123" s="59"/>
      <c r="V123" s="59">
        <v>0</v>
      </c>
      <c r="W123" s="347">
        <v>43</v>
      </c>
    </row>
    <row r="124" spans="1:23" x14ac:dyDescent="0.3">
      <c r="A124" s="1009">
        <v>31</v>
      </c>
      <c r="B124" s="1010" t="s">
        <v>208</v>
      </c>
      <c r="C124" s="102" t="s">
        <v>35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343">
        <v>0</v>
      </c>
      <c r="K124" s="57">
        <v>281</v>
      </c>
      <c r="L124" s="57">
        <v>255</v>
      </c>
      <c r="M124" s="57">
        <v>275</v>
      </c>
      <c r="N124" s="343">
        <v>811</v>
      </c>
      <c r="O124" s="57">
        <v>294</v>
      </c>
      <c r="P124" s="57">
        <v>282</v>
      </c>
      <c r="Q124" s="57">
        <v>314</v>
      </c>
      <c r="R124" s="343">
        <v>890</v>
      </c>
      <c r="S124" s="57"/>
      <c r="T124" s="57"/>
      <c r="U124" s="57"/>
      <c r="V124" s="57">
        <v>0</v>
      </c>
      <c r="W124" s="343">
        <v>1701</v>
      </c>
    </row>
    <row r="125" spans="1:23" x14ac:dyDescent="0.3">
      <c r="A125" s="1009"/>
      <c r="B125" s="1010"/>
      <c r="C125" s="103" t="s">
        <v>36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345">
        <v>0</v>
      </c>
      <c r="K125" s="58">
        <v>258</v>
      </c>
      <c r="L125" s="58">
        <v>252</v>
      </c>
      <c r="M125" s="58">
        <v>237</v>
      </c>
      <c r="N125" s="345">
        <v>747</v>
      </c>
      <c r="O125" s="58">
        <v>368</v>
      </c>
      <c r="P125" s="58">
        <v>316</v>
      </c>
      <c r="Q125" s="58">
        <v>374</v>
      </c>
      <c r="R125" s="345">
        <v>1058</v>
      </c>
      <c r="S125" s="58"/>
      <c r="T125" s="58"/>
      <c r="U125" s="58"/>
      <c r="V125" s="58">
        <v>0</v>
      </c>
      <c r="W125" s="345">
        <v>1805</v>
      </c>
    </row>
    <row r="126" spans="1:23" x14ac:dyDescent="0.3">
      <c r="A126" s="1009"/>
      <c r="B126" s="1010"/>
      <c r="C126" s="103" t="s">
        <v>22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345">
        <v>0</v>
      </c>
      <c r="K126" s="58">
        <v>539</v>
      </c>
      <c r="L126" s="58">
        <v>507</v>
      </c>
      <c r="M126" s="58">
        <v>512</v>
      </c>
      <c r="N126" s="345">
        <v>1558</v>
      </c>
      <c r="O126" s="58">
        <v>662</v>
      </c>
      <c r="P126" s="58">
        <v>598</v>
      </c>
      <c r="Q126" s="58">
        <v>688</v>
      </c>
      <c r="R126" s="345">
        <v>1948</v>
      </c>
      <c r="S126" s="58">
        <v>0</v>
      </c>
      <c r="T126" s="58">
        <v>0</v>
      </c>
      <c r="U126" s="58">
        <v>0</v>
      </c>
      <c r="V126" s="58">
        <v>0</v>
      </c>
      <c r="W126" s="345">
        <v>3506</v>
      </c>
    </row>
    <row r="127" spans="1:23" x14ac:dyDescent="0.3">
      <c r="A127" s="1009"/>
      <c r="B127" s="1010"/>
      <c r="C127" s="104" t="s">
        <v>178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347">
        <v>0</v>
      </c>
      <c r="K127" s="59">
        <v>12</v>
      </c>
      <c r="L127" s="59">
        <v>12</v>
      </c>
      <c r="M127" s="59">
        <v>12</v>
      </c>
      <c r="N127" s="347">
        <v>36</v>
      </c>
      <c r="O127" s="59">
        <v>16</v>
      </c>
      <c r="P127" s="59">
        <v>16</v>
      </c>
      <c r="Q127" s="59">
        <v>16</v>
      </c>
      <c r="R127" s="347">
        <v>48</v>
      </c>
      <c r="S127" s="59"/>
      <c r="T127" s="59"/>
      <c r="U127" s="59"/>
      <c r="V127" s="59">
        <v>0</v>
      </c>
      <c r="W127" s="347">
        <v>84</v>
      </c>
    </row>
    <row r="128" spans="1:23" x14ac:dyDescent="0.3">
      <c r="A128" s="1008" t="s">
        <v>258</v>
      </c>
      <c r="B128" s="1008"/>
      <c r="C128" s="342" t="s">
        <v>35</v>
      </c>
      <c r="D128" s="343">
        <v>18</v>
      </c>
      <c r="E128" s="343">
        <v>23</v>
      </c>
      <c r="F128" s="343">
        <v>23</v>
      </c>
      <c r="G128" s="343">
        <v>21</v>
      </c>
      <c r="H128" s="343">
        <v>37</v>
      </c>
      <c r="I128" s="343">
        <v>19</v>
      </c>
      <c r="J128" s="343">
        <v>141</v>
      </c>
      <c r="K128" s="343">
        <v>4410</v>
      </c>
      <c r="L128" s="343">
        <v>4202</v>
      </c>
      <c r="M128" s="343">
        <v>4122</v>
      </c>
      <c r="N128" s="343">
        <v>12734</v>
      </c>
      <c r="O128" s="343">
        <v>2556</v>
      </c>
      <c r="P128" s="343">
        <v>2482</v>
      </c>
      <c r="Q128" s="343">
        <v>2643</v>
      </c>
      <c r="R128" s="343">
        <v>7681</v>
      </c>
      <c r="S128" s="343">
        <v>0</v>
      </c>
      <c r="T128" s="343">
        <v>1</v>
      </c>
      <c r="U128" s="343">
        <v>2</v>
      </c>
      <c r="V128" s="343">
        <v>3</v>
      </c>
      <c r="W128" s="343">
        <v>20559</v>
      </c>
    </row>
    <row r="129" spans="1:23" x14ac:dyDescent="0.3">
      <c r="A129" s="1008"/>
      <c r="B129" s="1008"/>
      <c r="C129" s="344" t="s">
        <v>36</v>
      </c>
      <c r="D129" s="345">
        <v>15</v>
      </c>
      <c r="E129" s="345">
        <v>21</v>
      </c>
      <c r="F129" s="345">
        <v>25</v>
      </c>
      <c r="G129" s="345">
        <v>25</v>
      </c>
      <c r="H129" s="345">
        <v>28</v>
      </c>
      <c r="I129" s="345">
        <v>33</v>
      </c>
      <c r="J129" s="345">
        <v>147</v>
      </c>
      <c r="K129" s="345">
        <v>4951</v>
      </c>
      <c r="L129" s="345">
        <v>4585</v>
      </c>
      <c r="M129" s="345">
        <v>4559</v>
      </c>
      <c r="N129" s="345">
        <v>14095</v>
      </c>
      <c r="O129" s="345">
        <v>4334</v>
      </c>
      <c r="P129" s="345">
        <v>4276</v>
      </c>
      <c r="Q129" s="345">
        <v>4625</v>
      </c>
      <c r="R129" s="345">
        <v>13235</v>
      </c>
      <c r="S129" s="345">
        <v>31</v>
      </c>
      <c r="T129" s="345">
        <v>28</v>
      </c>
      <c r="U129" s="345">
        <v>34</v>
      </c>
      <c r="V129" s="345">
        <v>93</v>
      </c>
      <c r="W129" s="345">
        <v>27570</v>
      </c>
    </row>
    <row r="130" spans="1:23" x14ac:dyDescent="0.3">
      <c r="A130" s="1008"/>
      <c r="B130" s="1008"/>
      <c r="C130" s="344" t="s">
        <v>22</v>
      </c>
      <c r="D130" s="345">
        <v>33</v>
      </c>
      <c r="E130" s="345">
        <v>44</v>
      </c>
      <c r="F130" s="345">
        <v>48</v>
      </c>
      <c r="G130" s="345">
        <v>46</v>
      </c>
      <c r="H130" s="345">
        <v>65</v>
      </c>
      <c r="I130" s="345">
        <v>52</v>
      </c>
      <c r="J130" s="345">
        <v>288</v>
      </c>
      <c r="K130" s="345">
        <v>9361</v>
      </c>
      <c r="L130" s="345">
        <v>8787</v>
      </c>
      <c r="M130" s="345">
        <v>8681</v>
      </c>
      <c r="N130" s="345">
        <v>26829</v>
      </c>
      <c r="O130" s="345">
        <v>6890</v>
      </c>
      <c r="P130" s="345">
        <v>6758</v>
      </c>
      <c r="Q130" s="345">
        <v>7268</v>
      </c>
      <c r="R130" s="345">
        <v>20916</v>
      </c>
      <c r="S130" s="345">
        <v>31</v>
      </c>
      <c r="T130" s="345">
        <v>29</v>
      </c>
      <c r="U130" s="345">
        <v>36</v>
      </c>
      <c r="V130" s="345">
        <v>96</v>
      </c>
      <c r="W130" s="345">
        <v>48129</v>
      </c>
    </row>
    <row r="131" spans="1:23" x14ac:dyDescent="0.3">
      <c r="A131" s="1008"/>
      <c r="B131" s="1008"/>
      <c r="C131" s="346" t="s">
        <v>178</v>
      </c>
      <c r="D131" s="347">
        <v>1</v>
      </c>
      <c r="E131" s="347">
        <v>2</v>
      </c>
      <c r="F131" s="347">
        <v>2</v>
      </c>
      <c r="G131" s="347">
        <v>2</v>
      </c>
      <c r="H131" s="347">
        <v>2</v>
      </c>
      <c r="I131" s="347">
        <v>2</v>
      </c>
      <c r="J131" s="347">
        <v>11</v>
      </c>
      <c r="K131" s="347">
        <v>221</v>
      </c>
      <c r="L131" s="347">
        <v>215</v>
      </c>
      <c r="M131" s="347">
        <v>218</v>
      </c>
      <c r="N131" s="347">
        <v>654</v>
      </c>
      <c r="O131" s="347">
        <v>184</v>
      </c>
      <c r="P131" s="347">
        <v>187</v>
      </c>
      <c r="Q131" s="347">
        <v>187</v>
      </c>
      <c r="R131" s="347">
        <v>558</v>
      </c>
      <c r="S131" s="347">
        <v>1</v>
      </c>
      <c r="T131" s="347">
        <v>1</v>
      </c>
      <c r="U131" s="347">
        <v>1</v>
      </c>
      <c r="V131" s="347">
        <v>3</v>
      </c>
      <c r="W131" s="347">
        <v>1226</v>
      </c>
    </row>
    <row r="132" spans="1:23" x14ac:dyDescent="0.3">
      <c r="A132" s="1009">
        <v>32</v>
      </c>
      <c r="B132" s="1010" t="s">
        <v>210</v>
      </c>
      <c r="C132" s="102" t="s">
        <v>35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343">
        <v>0</v>
      </c>
      <c r="K132" s="57">
        <v>221</v>
      </c>
      <c r="L132" s="57">
        <v>213</v>
      </c>
      <c r="M132" s="57">
        <v>236</v>
      </c>
      <c r="N132" s="343">
        <v>670</v>
      </c>
      <c r="O132" s="57">
        <v>116</v>
      </c>
      <c r="P132" s="57">
        <v>127</v>
      </c>
      <c r="Q132" s="57">
        <v>136</v>
      </c>
      <c r="R132" s="343">
        <v>379</v>
      </c>
      <c r="S132" s="57"/>
      <c r="T132" s="57"/>
      <c r="U132" s="57"/>
      <c r="V132" s="57">
        <v>0</v>
      </c>
      <c r="W132" s="343">
        <v>1049</v>
      </c>
    </row>
    <row r="133" spans="1:23" x14ac:dyDescent="0.3">
      <c r="A133" s="1009"/>
      <c r="B133" s="1010"/>
      <c r="C133" s="103" t="s">
        <v>36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345">
        <v>0</v>
      </c>
      <c r="K133" s="58">
        <v>297</v>
      </c>
      <c r="L133" s="58">
        <v>300</v>
      </c>
      <c r="M133" s="58">
        <v>269</v>
      </c>
      <c r="N133" s="345">
        <v>866</v>
      </c>
      <c r="O133" s="58">
        <v>244</v>
      </c>
      <c r="P133" s="58">
        <v>251</v>
      </c>
      <c r="Q133" s="58">
        <v>277</v>
      </c>
      <c r="R133" s="345">
        <v>772</v>
      </c>
      <c r="S133" s="58"/>
      <c r="T133" s="58"/>
      <c r="U133" s="58"/>
      <c r="V133" s="58">
        <v>0</v>
      </c>
      <c r="W133" s="345">
        <v>1638</v>
      </c>
    </row>
    <row r="134" spans="1:23" x14ac:dyDescent="0.3">
      <c r="A134" s="1009"/>
      <c r="B134" s="1010"/>
      <c r="C134" s="103" t="s">
        <v>22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345">
        <v>0</v>
      </c>
      <c r="K134" s="58">
        <v>518</v>
      </c>
      <c r="L134" s="58">
        <v>513</v>
      </c>
      <c r="M134" s="58">
        <v>505</v>
      </c>
      <c r="N134" s="345">
        <v>1536</v>
      </c>
      <c r="O134" s="58">
        <v>360</v>
      </c>
      <c r="P134" s="58">
        <v>378</v>
      </c>
      <c r="Q134" s="58">
        <v>413</v>
      </c>
      <c r="R134" s="345">
        <v>1151</v>
      </c>
      <c r="S134" s="58">
        <v>0</v>
      </c>
      <c r="T134" s="58">
        <v>0</v>
      </c>
      <c r="U134" s="58">
        <v>0</v>
      </c>
      <c r="V134" s="58">
        <v>0</v>
      </c>
      <c r="W134" s="345">
        <v>2687</v>
      </c>
    </row>
    <row r="135" spans="1:23" x14ac:dyDescent="0.3">
      <c r="A135" s="1009"/>
      <c r="B135" s="1010"/>
      <c r="C135" s="104" t="s">
        <v>178</v>
      </c>
      <c r="D135" s="59">
        <v>0</v>
      </c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347">
        <v>0</v>
      </c>
      <c r="K135" s="59">
        <v>11</v>
      </c>
      <c r="L135" s="59">
        <v>11</v>
      </c>
      <c r="M135" s="59">
        <v>11</v>
      </c>
      <c r="N135" s="347">
        <v>33</v>
      </c>
      <c r="O135" s="59">
        <v>10</v>
      </c>
      <c r="P135" s="59">
        <v>10</v>
      </c>
      <c r="Q135" s="59">
        <v>10</v>
      </c>
      <c r="R135" s="347">
        <v>30</v>
      </c>
      <c r="S135" s="59"/>
      <c r="T135" s="59"/>
      <c r="U135" s="59"/>
      <c r="V135" s="59">
        <v>0</v>
      </c>
      <c r="W135" s="347">
        <v>63</v>
      </c>
    </row>
    <row r="136" spans="1:23" x14ac:dyDescent="0.3">
      <c r="A136" s="1009">
        <v>33</v>
      </c>
      <c r="B136" s="1010" t="s">
        <v>211</v>
      </c>
      <c r="C136" s="102" t="s">
        <v>35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343">
        <v>0</v>
      </c>
      <c r="K136" s="57">
        <v>260</v>
      </c>
      <c r="L136" s="57">
        <v>300</v>
      </c>
      <c r="M136" s="57">
        <v>295</v>
      </c>
      <c r="N136" s="343">
        <v>855</v>
      </c>
      <c r="O136" s="57">
        <v>220</v>
      </c>
      <c r="P136" s="57">
        <v>237</v>
      </c>
      <c r="Q136" s="57">
        <v>284</v>
      </c>
      <c r="R136" s="343">
        <v>741</v>
      </c>
      <c r="S136" s="57"/>
      <c r="T136" s="57"/>
      <c r="U136" s="57"/>
      <c r="V136" s="57">
        <v>0</v>
      </c>
      <c r="W136" s="343">
        <v>1596</v>
      </c>
    </row>
    <row r="137" spans="1:23" x14ac:dyDescent="0.3">
      <c r="A137" s="1009"/>
      <c r="B137" s="1010"/>
      <c r="C137" s="103" t="s">
        <v>36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345">
        <v>0</v>
      </c>
      <c r="K137" s="58">
        <v>357</v>
      </c>
      <c r="L137" s="58">
        <v>374</v>
      </c>
      <c r="M137" s="58">
        <v>394</v>
      </c>
      <c r="N137" s="345">
        <v>1125</v>
      </c>
      <c r="O137" s="58">
        <v>367</v>
      </c>
      <c r="P137" s="58">
        <v>370</v>
      </c>
      <c r="Q137" s="58">
        <v>401</v>
      </c>
      <c r="R137" s="345">
        <v>1138</v>
      </c>
      <c r="S137" s="58"/>
      <c r="T137" s="58"/>
      <c r="U137" s="58"/>
      <c r="V137" s="58">
        <v>0</v>
      </c>
      <c r="W137" s="345">
        <v>2263</v>
      </c>
    </row>
    <row r="138" spans="1:23" x14ac:dyDescent="0.3">
      <c r="A138" s="1009"/>
      <c r="B138" s="1010"/>
      <c r="C138" s="103" t="s">
        <v>22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345">
        <v>0</v>
      </c>
      <c r="K138" s="58">
        <v>617</v>
      </c>
      <c r="L138" s="58">
        <v>674</v>
      </c>
      <c r="M138" s="58">
        <v>689</v>
      </c>
      <c r="N138" s="345">
        <v>1980</v>
      </c>
      <c r="O138" s="58">
        <v>587</v>
      </c>
      <c r="P138" s="58">
        <v>607</v>
      </c>
      <c r="Q138" s="58">
        <v>685</v>
      </c>
      <c r="R138" s="345">
        <v>1879</v>
      </c>
      <c r="S138" s="58">
        <v>0</v>
      </c>
      <c r="T138" s="58">
        <v>0</v>
      </c>
      <c r="U138" s="58">
        <v>0</v>
      </c>
      <c r="V138" s="58">
        <v>0</v>
      </c>
      <c r="W138" s="345">
        <v>3859</v>
      </c>
    </row>
    <row r="139" spans="1:23" x14ac:dyDescent="0.3">
      <c r="A139" s="1009"/>
      <c r="B139" s="1010"/>
      <c r="C139" s="104" t="s">
        <v>178</v>
      </c>
      <c r="D139" s="59">
        <v>0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347">
        <v>0</v>
      </c>
      <c r="K139" s="59">
        <v>14</v>
      </c>
      <c r="L139" s="59">
        <v>16</v>
      </c>
      <c r="M139" s="59">
        <v>16</v>
      </c>
      <c r="N139" s="347">
        <v>46</v>
      </c>
      <c r="O139" s="59">
        <v>18</v>
      </c>
      <c r="P139" s="59">
        <v>19</v>
      </c>
      <c r="Q139" s="59">
        <v>19</v>
      </c>
      <c r="R139" s="347">
        <v>56</v>
      </c>
      <c r="S139" s="59"/>
      <c r="T139" s="59"/>
      <c r="U139" s="59"/>
      <c r="V139" s="59">
        <v>0</v>
      </c>
      <c r="W139" s="347">
        <v>102</v>
      </c>
    </row>
    <row r="140" spans="1:23" x14ac:dyDescent="0.3">
      <c r="A140" s="1009">
        <v>34</v>
      </c>
      <c r="B140" s="1010" t="s">
        <v>212</v>
      </c>
      <c r="C140" s="102" t="s">
        <v>35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343">
        <v>0</v>
      </c>
      <c r="K140" s="57">
        <v>246</v>
      </c>
      <c r="L140" s="57">
        <v>219</v>
      </c>
      <c r="M140" s="57">
        <v>242</v>
      </c>
      <c r="N140" s="343">
        <v>707</v>
      </c>
      <c r="O140" s="57">
        <v>103</v>
      </c>
      <c r="P140" s="57">
        <v>88</v>
      </c>
      <c r="Q140" s="57">
        <v>103</v>
      </c>
      <c r="R140" s="343">
        <v>294</v>
      </c>
      <c r="S140" s="57"/>
      <c r="T140" s="57"/>
      <c r="U140" s="57"/>
      <c r="V140" s="57">
        <v>0</v>
      </c>
      <c r="W140" s="343">
        <v>1001</v>
      </c>
    </row>
    <row r="141" spans="1:23" x14ac:dyDescent="0.3">
      <c r="A141" s="1009"/>
      <c r="B141" s="1010"/>
      <c r="C141" s="103" t="s">
        <v>36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345">
        <v>0</v>
      </c>
      <c r="K141" s="58">
        <v>244</v>
      </c>
      <c r="L141" s="58">
        <v>222</v>
      </c>
      <c r="M141" s="58">
        <v>264</v>
      </c>
      <c r="N141" s="345">
        <v>730</v>
      </c>
      <c r="O141" s="58">
        <v>157</v>
      </c>
      <c r="P141" s="58">
        <v>185</v>
      </c>
      <c r="Q141" s="58">
        <v>211</v>
      </c>
      <c r="R141" s="345">
        <v>553</v>
      </c>
      <c r="S141" s="58"/>
      <c r="T141" s="58"/>
      <c r="U141" s="58"/>
      <c r="V141" s="58">
        <v>0</v>
      </c>
      <c r="W141" s="345">
        <v>1283</v>
      </c>
    </row>
    <row r="142" spans="1:23" x14ac:dyDescent="0.3">
      <c r="A142" s="1009"/>
      <c r="B142" s="1010"/>
      <c r="C142" s="103" t="s">
        <v>22</v>
      </c>
      <c r="D142" s="58">
        <v>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345">
        <v>0</v>
      </c>
      <c r="K142" s="58">
        <v>490</v>
      </c>
      <c r="L142" s="58">
        <v>441</v>
      </c>
      <c r="M142" s="58">
        <v>264</v>
      </c>
      <c r="N142" s="345">
        <v>1437</v>
      </c>
      <c r="O142" s="58">
        <v>260</v>
      </c>
      <c r="P142" s="58">
        <v>273</v>
      </c>
      <c r="Q142" s="58">
        <v>314</v>
      </c>
      <c r="R142" s="345">
        <v>847</v>
      </c>
      <c r="S142" s="58">
        <v>0</v>
      </c>
      <c r="T142" s="58">
        <v>0</v>
      </c>
      <c r="U142" s="58">
        <v>0</v>
      </c>
      <c r="V142" s="58">
        <v>0</v>
      </c>
      <c r="W142" s="345">
        <v>2284</v>
      </c>
    </row>
    <row r="143" spans="1:23" x14ac:dyDescent="0.3">
      <c r="A143" s="1009"/>
      <c r="B143" s="1010"/>
      <c r="C143" s="104" t="s">
        <v>178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59">
        <v>0</v>
      </c>
      <c r="J143" s="347">
        <v>0</v>
      </c>
      <c r="K143" s="59">
        <v>10</v>
      </c>
      <c r="L143" s="59">
        <v>10</v>
      </c>
      <c r="M143" s="59">
        <v>10</v>
      </c>
      <c r="N143" s="347">
        <v>30</v>
      </c>
      <c r="O143" s="59">
        <v>7</v>
      </c>
      <c r="P143" s="59">
        <v>7</v>
      </c>
      <c r="Q143" s="59">
        <v>7</v>
      </c>
      <c r="R143" s="347">
        <v>21</v>
      </c>
      <c r="S143" s="59"/>
      <c r="T143" s="59"/>
      <c r="U143" s="59"/>
      <c r="V143" s="59">
        <v>0</v>
      </c>
      <c r="W143" s="347">
        <v>51</v>
      </c>
    </row>
    <row r="144" spans="1:23" x14ac:dyDescent="0.3">
      <c r="A144" s="1009">
        <v>35</v>
      </c>
      <c r="B144" s="1010" t="s">
        <v>213</v>
      </c>
      <c r="C144" s="102" t="s">
        <v>35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343">
        <v>0</v>
      </c>
      <c r="K144" s="57">
        <v>88</v>
      </c>
      <c r="L144" s="57">
        <v>73</v>
      </c>
      <c r="M144" s="57">
        <v>53</v>
      </c>
      <c r="N144" s="343">
        <v>214</v>
      </c>
      <c r="O144" s="57">
        <v>41</v>
      </c>
      <c r="P144" s="57">
        <v>42</v>
      </c>
      <c r="Q144" s="57">
        <v>22</v>
      </c>
      <c r="R144" s="343">
        <v>105</v>
      </c>
      <c r="S144" s="57"/>
      <c r="T144" s="57"/>
      <c r="U144" s="57"/>
      <c r="V144" s="57">
        <v>0</v>
      </c>
      <c r="W144" s="343">
        <v>319</v>
      </c>
    </row>
    <row r="145" spans="1:23" x14ac:dyDescent="0.3">
      <c r="A145" s="1009"/>
      <c r="B145" s="1010"/>
      <c r="C145" s="103" t="s">
        <v>36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345">
        <v>0</v>
      </c>
      <c r="K145" s="58">
        <v>67</v>
      </c>
      <c r="L145" s="58">
        <v>70</v>
      </c>
      <c r="M145" s="58">
        <v>64</v>
      </c>
      <c r="N145" s="345">
        <v>201</v>
      </c>
      <c r="O145" s="58">
        <v>52</v>
      </c>
      <c r="P145" s="58">
        <v>45</v>
      </c>
      <c r="Q145" s="58">
        <v>32</v>
      </c>
      <c r="R145" s="345">
        <v>129</v>
      </c>
      <c r="S145" s="58"/>
      <c r="T145" s="58"/>
      <c r="U145" s="58"/>
      <c r="V145" s="58">
        <v>0</v>
      </c>
      <c r="W145" s="345">
        <v>330</v>
      </c>
    </row>
    <row r="146" spans="1:23" x14ac:dyDescent="0.3">
      <c r="A146" s="1009"/>
      <c r="B146" s="1010"/>
      <c r="C146" s="103" t="s">
        <v>22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345">
        <v>0</v>
      </c>
      <c r="K146" s="58">
        <v>155</v>
      </c>
      <c r="L146" s="58">
        <v>143</v>
      </c>
      <c r="M146" s="58">
        <v>117</v>
      </c>
      <c r="N146" s="345">
        <v>415</v>
      </c>
      <c r="O146" s="58">
        <v>93</v>
      </c>
      <c r="P146" s="58">
        <v>87</v>
      </c>
      <c r="Q146" s="58">
        <v>54</v>
      </c>
      <c r="R146" s="345">
        <v>234</v>
      </c>
      <c r="S146" s="58">
        <v>0</v>
      </c>
      <c r="T146" s="58">
        <v>0</v>
      </c>
      <c r="U146" s="58">
        <v>0</v>
      </c>
      <c r="V146" s="58">
        <v>0</v>
      </c>
      <c r="W146" s="345">
        <v>649</v>
      </c>
    </row>
    <row r="147" spans="1:23" x14ac:dyDescent="0.3">
      <c r="A147" s="1009"/>
      <c r="B147" s="1010"/>
      <c r="C147" s="104" t="s">
        <v>178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347">
        <v>0</v>
      </c>
      <c r="K147" s="59">
        <v>4</v>
      </c>
      <c r="L147" s="59">
        <v>4</v>
      </c>
      <c r="M147" s="59">
        <v>4</v>
      </c>
      <c r="N147" s="347">
        <v>12</v>
      </c>
      <c r="O147" s="59">
        <v>3</v>
      </c>
      <c r="P147" s="59">
        <v>3</v>
      </c>
      <c r="Q147" s="59">
        <v>3</v>
      </c>
      <c r="R147" s="347">
        <v>9</v>
      </c>
      <c r="S147" s="59"/>
      <c r="T147" s="59"/>
      <c r="U147" s="59"/>
      <c r="V147" s="59">
        <v>0</v>
      </c>
      <c r="W147" s="347">
        <v>21</v>
      </c>
    </row>
    <row r="148" spans="1:23" x14ac:dyDescent="0.3">
      <c r="A148" s="1009">
        <v>36</v>
      </c>
      <c r="B148" s="1010" t="s">
        <v>214</v>
      </c>
      <c r="C148" s="102" t="s">
        <v>35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343">
        <v>0</v>
      </c>
      <c r="K148" s="57">
        <v>286</v>
      </c>
      <c r="L148" s="57">
        <v>247</v>
      </c>
      <c r="M148" s="57">
        <v>250</v>
      </c>
      <c r="N148" s="343">
        <v>783</v>
      </c>
      <c r="O148" s="57">
        <v>99</v>
      </c>
      <c r="P148" s="57">
        <v>85</v>
      </c>
      <c r="Q148" s="57">
        <v>113</v>
      </c>
      <c r="R148" s="343">
        <v>297</v>
      </c>
      <c r="S148" s="57"/>
      <c r="T148" s="57"/>
      <c r="U148" s="57"/>
      <c r="V148" s="57">
        <v>0</v>
      </c>
      <c r="W148" s="343">
        <v>1080</v>
      </c>
    </row>
    <row r="149" spans="1:23" x14ac:dyDescent="0.3">
      <c r="A149" s="1009"/>
      <c r="B149" s="1010"/>
      <c r="C149" s="103" t="s">
        <v>36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345">
        <v>0</v>
      </c>
      <c r="K149" s="58">
        <v>289</v>
      </c>
      <c r="L149" s="58">
        <v>268</v>
      </c>
      <c r="M149" s="58">
        <v>266</v>
      </c>
      <c r="N149" s="345">
        <v>823</v>
      </c>
      <c r="O149" s="58">
        <v>191</v>
      </c>
      <c r="P149" s="58">
        <v>165</v>
      </c>
      <c r="Q149" s="58">
        <v>217</v>
      </c>
      <c r="R149" s="345">
        <v>573</v>
      </c>
      <c r="S149" s="58"/>
      <c r="T149" s="58"/>
      <c r="U149" s="58"/>
      <c r="V149" s="58">
        <v>0</v>
      </c>
      <c r="W149" s="345">
        <v>1396</v>
      </c>
    </row>
    <row r="150" spans="1:23" x14ac:dyDescent="0.3">
      <c r="A150" s="1009"/>
      <c r="B150" s="1010"/>
      <c r="C150" s="103" t="s">
        <v>22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345">
        <v>0</v>
      </c>
      <c r="K150" s="58">
        <v>575</v>
      </c>
      <c r="L150" s="58">
        <v>515</v>
      </c>
      <c r="M150" s="58">
        <v>516</v>
      </c>
      <c r="N150" s="345">
        <v>1606</v>
      </c>
      <c r="O150" s="58">
        <v>290</v>
      </c>
      <c r="P150" s="58">
        <v>250</v>
      </c>
      <c r="Q150" s="58">
        <v>330</v>
      </c>
      <c r="R150" s="345">
        <v>870</v>
      </c>
      <c r="S150" s="58">
        <v>0</v>
      </c>
      <c r="T150" s="58">
        <v>0</v>
      </c>
      <c r="U150" s="58">
        <v>0</v>
      </c>
      <c r="V150" s="58">
        <v>0</v>
      </c>
      <c r="W150" s="345">
        <v>2476</v>
      </c>
    </row>
    <row r="151" spans="1:23" x14ac:dyDescent="0.3">
      <c r="A151" s="1009"/>
      <c r="B151" s="1010"/>
      <c r="C151" s="104" t="s">
        <v>178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347">
        <v>0</v>
      </c>
      <c r="K151" s="59">
        <v>13</v>
      </c>
      <c r="L151" s="59">
        <v>14</v>
      </c>
      <c r="M151" s="59">
        <v>13</v>
      </c>
      <c r="N151" s="347">
        <v>40</v>
      </c>
      <c r="O151" s="59">
        <v>10</v>
      </c>
      <c r="P151" s="59">
        <v>7</v>
      </c>
      <c r="Q151" s="59">
        <v>7</v>
      </c>
      <c r="R151" s="347">
        <v>24</v>
      </c>
      <c r="S151" s="59"/>
      <c r="T151" s="59"/>
      <c r="U151" s="59"/>
      <c r="V151" s="59">
        <v>0</v>
      </c>
      <c r="W151" s="347">
        <v>64</v>
      </c>
    </row>
    <row r="152" spans="1:23" x14ac:dyDescent="0.3">
      <c r="A152" s="1009">
        <v>37</v>
      </c>
      <c r="B152" s="1010" t="s">
        <v>215</v>
      </c>
      <c r="C152" s="102" t="s">
        <v>35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343">
        <v>0</v>
      </c>
      <c r="K152" s="57">
        <v>66</v>
      </c>
      <c r="L152" s="57">
        <v>58</v>
      </c>
      <c r="M152" s="57">
        <v>72</v>
      </c>
      <c r="N152" s="343">
        <v>196</v>
      </c>
      <c r="O152" s="57">
        <v>14</v>
      </c>
      <c r="P152" s="57">
        <v>20</v>
      </c>
      <c r="Q152" s="57">
        <v>22</v>
      </c>
      <c r="R152" s="343">
        <v>56</v>
      </c>
      <c r="S152" s="57"/>
      <c r="T152" s="57"/>
      <c r="U152" s="57"/>
      <c r="V152" s="57">
        <v>0</v>
      </c>
      <c r="W152" s="343">
        <v>252</v>
      </c>
    </row>
    <row r="153" spans="1:23" x14ac:dyDescent="0.3">
      <c r="A153" s="1009"/>
      <c r="B153" s="1010"/>
      <c r="C153" s="103" t="s">
        <v>36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345">
        <v>0</v>
      </c>
      <c r="K153" s="58">
        <v>47</v>
      </c>
      <c r="L153" s="58">
        <v>55</v>
      </c>
      <c r="M153" s="58">
        <v>54</v>
      </c>
      <c r="N153" s="345">
        <v>156</v>
      </c>
      <c r="O153" s="58">
        <v>35</v>
      </c>
      <c r="P153" s="58">
        <v>28</v>
      </c>
      <c r="Q153" s="58">
        <v>46</v>
      </c>
      <c r="R153" s="345">
        <v>109</v>
      </c>
      <c r="S153" s="58"/>
      <c r="T153" s="58"/>
      <c r="U153" s="58"/>
      <c r="V153" s="58">
        <v>0</v>
      </c>
      <c r="W153" s="345">
        <v>265</v>
      </c>
    </row>
    <row r="154" spans="1:23" x14ac:dyDescent="0.3">
      <c r="A154" s="1009"/>
      <c r="B154" s="1010"/>
      <c r="C154" s="103" t="s">
        <v>22</v>
      </c>
      <c r="D154" s="58">
        <v>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345">
        <v>0</v>
      </c>
      <c r="K154" s="58">
        <v>113</v>
      </c>
      <c r="L154" s="58">
        <v>113</v>
      </c>
      <c r="M154" s="58">
        <v>126</v>
      </c>
      <c r="N154" s="345">
        <v>352</v>
      </c>
      <c r="O154" s="58">
        <v>49</v>
      </c>
      <c r="P154" s="58">
        <v>48</v>
      </c>
      <c r="Q154" s="58">
        <v>68</v>
      </c>
      <c r="R154" s="345">
        <v>165</v>
      </c>
      <c r="S154" s="58">
        <v>0</v>
      </c>
      <c r="T154" s="58">
        <v>0</v>
      </c>
      <c r="U154" s="58">
        <v>0</v>
      </c>
      <c r="V154" s="58">
        <v>0</v>
      </c>
      <c r="W154" s="345">
        <v>517</v>
      </c>
    </row>
    <row r="155" spans="1:23" x14ac:dyDescent="0.3">
      <c r="A155" s="1009"/>
      <c r="B155" s="1010"/>
      <c r="C155" s="104" t="s">
        <v>178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347">
        <v>0</v>
      </c>
      <c r="K155" s="59">
        <v>3</v>
      </c>
      <c r="L155" s="59">
        <v>4</v>
      </c>
      <c r="M155" s="59">
        <v>3</v>
      </c>
      <c r="N155" s="347">
        <v>10</v>
      </c>
      <c r="O155" s="59">
        <v>2</v>
      </c>
      <c r="P155" s="59">
        <v>3</v>
      </c>
      <c r="Q155" s="59">
        <v>3</v>
      </c>
      <c r="R155" s="347">
        <v>8</v>
      </c>
      <c r="S155" s="59"/>
      <c r="T155" s="59"/>
      <c r="U155" s="59"/>
      <c r="V155" s="59">
        <v>0</v>
      </c>
      <c r="W155" s="347">
        <v>18</v>
      </c>
    </row>
    <row r="156" spans="1:23" x14ac:dyDescent="0.3">
      <c r="A156" s="1009">
        <v>38</v>
      </c>
      <c r="B156" s="1010" t="s">
        <v>216</v>
      </c>
      <c r="C156" s="102" t="s">
        <v>35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343">
        <v>0</v>
      </c>
      <c r="K156" s="57">
        <v>140</v>
      </c>
      <c r="L156" s="57">
        <v>148</v>
      </c>
      <c r="M156" s="57">
        <v>144</v>
      </c>
      <c r="N156" s="343">
        <v>432</v>
      </c>
      <c r="O156" s="57">
        <v>65</v>
      </c>
      <c r="P156" s="57">
        <v>70</v>
      </c>
      <c r="Q156" s="57">
        <v>60</v>
      </c>
      <c r="R156" s="343">
        <v>195</v>
      </c>
      <c r="S156" s="57"/>
      <c r="T156" s="57"/>
      <c r="U156" s="57"/>
      <c r="V156" s="57">
        <v>0</v>
      </c>
      <c r="W156" s="343">
        <v>627</v>
      </c>
    </row>
    <row r="157" spans="1:23" x14ac:dyDescent="0.3">
      <c r="A157" s="1009"/>
      <c r="B157" s="1010"/>
      <c r="C157" s="103" t="s">
        <v>36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345">
        <v>0</v>
      </c>
      <c r="K157" s="58">
        <v>95</v>
      </c>
      <c r="L157" s="58">
        <v>106</v>
      </c>
      <c r="M157" s="58">
        <v>102</v>
      </c>
      <c r="N157" s="345">
        <v>303</v>
      </c>
      <c r="O157" s="58">
        <v>71</v>
      </c>
      <c r="P157" s="58">
        <v>91</v>
      </c>
      <c r="Q157" s="58">
        <v>47</v>
      </c>
      <c r="R157" s="345">
        <v>209</v>
      </c>
      <c r="S157" s="58"/>
      <c r="T157" s="58"/>
      <c r="U157" s="58"/>
      <c r="V157" s="58">
        <v>0</v>
      </c>
      <c r="W157" s="345">
        <v>512</v>
      </c>
    </row>
    <row r="158" spans="1:23" x14ac:dyDescent="0.3">
      <c r="A158" s="1009"/>
      <c r="B158" s="1010"/>
      <c r="C158" s="103" t="s">
        <v>22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345">
        <v>0</v>
      </c>
      <c r="K158" s="58">
        <v>235</v>
      </c>
      <c r="L158" s="58">
        <v>254</v>
      </c>
      <c r="M158" s="58">
        <v>246</v>
      </c>
      <c r="N158" s="345">
        <v>735</v>
      </c>
      <c r="O158" s="58">
        <v>136</v>
      </c>
      <c r="P158" s="58">
        <v>161</v>
      </c>
      <c r="Q158" s="58">
        <v>107</v>
      </c>
      <c r="R158" s="345">
        <v>404</v>
      </c>
      <c r="S158" s="58">
        <v>0</v>
      </c>
      <c r="T158" s="58">
        <v>0</v>
      </c>
      <c r="U158" s="58">
        <v>0</v>
      </c>
      <c r="V158" s="58">
        <v>0</v>
      </c>
      <c r="W158" s="345">
        <v>1139</v>
      </c>
    </row>
    <row r="159" spans="1:23" x14ac:dyDescent="0.3">
      <c r="A159" s="1009"/>
      <c r="B159" s="1010"/>
      <c r="C159" s="104" t="s">
        <v>178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347">
        <v>0</v>
      </c>
      <c r="K159" s="59">
        <v>8</v>
      </c>
      <c r="L159" s="59">
        <v>8</v>
      </c>
      <c r="M159" s="59">
        <v>8</v>
      </c>
      <c r="N159" s="347">
        <v>24</v>
      </c>
      <c r="O159" s="59">
        <v>6</v>
      </c>
      <c r="P159" s="59">
        <v>6</v>
      </c>
      <c r="Q159" s="59">
        <v>6</v>
      </c>
      <c r="R159" s="347">
        <v>18</v>
      </c>
      <c r="S159" s="59"/>
      <c r="T159" s="59"/>
      <c r="U159" s="59"/>
      <c r="V159" s="59">
        <v>0</v>
      </c>
      <c r="W159" s="347">
        <v>42</v>
      </c>
    </row>
    <row r="160" spans="1:23" x14ac:dyDescent="0.3">
      <c r="A160" s="1009">
        <v>39</v>
      </c>
      <c r="B160" s="1010" t="s">
        <v>217</v>
      </c>
      <c r="C160" s="102" t="s">
        <v>35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343">
        <v>0</v>
      </c>
      <c r="K160" s="57">
        <v>108</v>
      </c>
      <c r="L160" s="57">
        <v>77</v>
      </c>
      <c r="M160" s="57">
        <v>99</v>
      </c>
      <c r="N160" s="343">
        <v>284</v>
      </c>
      <c r="O160" s="57">
        <v>53</v>
      </c>
      <c r="P160" s="57">
        <v>43</v>
      </c>
      <c r="Q160" s="57">
        <v>36</v>
      </c>
      <c r="R160" s="343">
        <v>132</v>
      </c>
      <c r="S160" s="57"/>
      <c r="T160" s="57"/>
      <c r="U160" s="57"/>
      <c r="V160" s="57">
        <v>0</v>
      </c>
      <c r="W160" s="343">
        <v>416</v>
      </c>
    </row>
    <row r="161" spans="1:23" x14ac:dyDescent="0.3">
      <c r="A161" s="1009"/>
      <c r="B161" s="1010"/>
      <c r="C161" s="103" t="s">
        <v>36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345">
        <v>0</v>
      </c>
      <c r="K161" s="58">
        <v>86</v>
      </c>
      <c r="L161" s="58">
        <v>68</v>
      </c>
      <c r="M161" s="58">
        <v>89</v>
      </c>
      <c r="N161" s="345">
        <v>243</v>
      </c>
      <c r="O161" s="58">
        <v>78</v>
      </c>
      <c r="P161" s="58">
        <v>66</v>
      </c>
      <c r="Q161" s="58">
        <v>71</v>
      </c>
      <c r="R161" s="345">
        <v>215</v>
      </c>
      <c r="S161" s="58"/>
      <c r="T161" s="58"/>
      <c r="U161" s="58"/>
      <c r="V161" s="58">
        <v>0</v>
      </c>
      <c r="W161" s="345">
        <v>458</v>
      </c>
    </row>
    <row r="162" spans="1:23" x14ac:dyDescent="0.3">
      <c r="A162" s="1009"/>
      <c r="B162" s="1010"/>
      <c r="C162" s="103" t="s">
        <v>22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345">
        <v>0</v>
      </c>
      <c r="K162" s="58">
        <v>194</v>
      </c>
      <c r="L162" s="58">
        <v>145</v>
      </c>
      <c r="M162" s="58">
        <v>188</v>
      </c>
      <c r="N162" s="345">
        <v>527</v>
      </c>
      <c r="O162" s="58">
        <v>131</v>
      </c>
      <c r="P162" s="58">
        <v>109</v>
      </c>
      <c r="Q162" s="58">
        <v>107</v>
      </c>
      <c r="R162" s="345">
        <v>347</v>
      </c>
      <c r="S162" s="58">
        <v>0</v>
      </c>
      <c r="T162" s="58">
        <v>0</v>
      </c>
      <c r="U162" s="58">
        <v>0</v>
      </c>
      <c r="V162" s="58">
        <v>0</v>
      </c>
      <c r="W162" s="345">
        <v>874</v>
      </c>
    </row>
    <row r="163" spans="1:23" x14ac:dyDescent="0.3">
      <c r="A163" s="1009"/>
      <c r="B163" s="1010"/>
      <c r="C163" s="104" t="s">
        <v>178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347">
        <v>0</v>
      </c>
      <c r="K163" s="59">
        <v>5</v>
      </c>
      <c r="L163" s="59">
        <v>5</v>
      </c>
      <c r="M163" s="59">
        <v>5</v>
      </c>
      <c r="N163" s="347">
        <v>15</v>
      </c>
      <c r="O163" s="59">
        <v>4</v>
      </c>
      <c r="P163" s="59">
        <v>4</v>
      </c>
      <c r="Q163" s="59">
        <v>4</v>
      </c>
      <c r="R163" s="347">
        <v>12</v>
      </c>
      <c r="S163" s="59"/>
      <c r="T163" s="59"/>
      <c r="U163" s="59"/>
      <c r="V163" s="59">
        <v>0</v>
      </c>
      <c r="W163" s="347">
        <v>27</v>
      </c>
    </row>
    <row r="164" spans="1:23" x14ac:dyDescent="0.3">
      <c r="A164" s="1009">
        <v>40</v>
      </c>
      <c r="B164" s="1010" t="s">
        <v>218</v>
      </c>
      <c r="C164" s="102" t="s">
        <v>35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343">
        <v>0</v>
      </c>
      <c r="K164" s="57">
        <v>212</v>
      </c>
      <c r="L164" s="57">
        <v>202</v>
      </c>
      <c r="M164" s="57">
        <v>205</v>
      </c>
      <c r="N164" s="343">
        <v>619</v>
      </c>
      <c r="O164" s="57">
        <v>89</v>
      </c>
      <c r="P164" s="57">
        <v>67</v>
      </c>
      <c r="Q164" s="57">
        <v>99</v>
      </c>
      <c r="R164" s="343">
        <v>255</v>
      </c>
      <c r="S164" s="57"/>
      <c r="T164" s="57"/>
      <c r="U164" s="57"/>
      <c r="V164" s="57">
        <v>0</v>
      </c>
      <c r="W164" s="343">
        <v>874</v>
      </c>
    </row>
    <row r="165" spans="1:23" x14ac:dyDescent="0.3">
      <c r="A165" s="1009"/>
      <c r="B165" s="1010"/>
      <c r="C165" s="103" t="s">
        <v>36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345">
        <v>0</v>
      </c>
      <c r="K165" s="58">
        <v>210</v>
      </c>
      <c r="L165" s="58">
        <v>216</v>
      </c>
      <c r="M165" s="58">
        <v>225</v>
      </c>
      <c r="N165" s="345">
        <v>651</v>
      </c>
      <c r="O165" s="58">
        <v>136</v>
      </c>
      <c r="P165" s="58">
        <v>137</v>
      </c>
      <c r="Q165" s="58">
        <v>135</v>
      </c>
      <c r="R165" s="345">
        <v>408</v>
      </c>
      <c r="S165" s="58"/>
      <c r="T165" s="58"/>
      <c r="U165" s="58"/>
      <c r="V165" s="58">
        <v>0</v>
      </c>
      <c r="W165" s="345">
        <v>1059</v>
      </c>
    </row>
    <row r="166" spans="1:23" x14ac:dyDescent="0.3">
      <c r="A166" s="1009"/>
      <c r="B166" s="1010"/>
      <c r="C166" s="103" t="s">
        <v>22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345">
        <v>0</v>
      </c>
      <c r="K166" s="58">
        <v>422</v>
      </c>
      <c r="L166" s="58">
        <v>418</v>
      </c>
      <c r="M166" s="58">
        <v>430</v>
      </c>
      <c r="N166" s="345">
        <v>1270</v>
      </c>
      <c r="O166" s="58">
        <v>225</v>
      </c>
      <c r="P166" s="58">
        <v>204</v>
      </c>
      <c r="Q166" s="58">
        <v>234</v>
      </c>
      <c r="R166" s="345">
        <v>663</v>
      </c>
      <c r="S166" s="58">
        <v>0</v>
      </c>
      <c r="T166" s="58">
        <v>0</v>
      </c>
      <c r="U166" s="58">
        <v>0</v>
      </c>
      <c r="V166" s="58">
        <v>0</v>
      </c>
      <c r="W166" s="345">
        <v>1933</v>
      </c>
    </row>
    <row r="167" spans="1:23" x14ac:dyDescent="0.3">
      <c r="A167" s="1009"/>
      <c r="B167" s="1010"/>
      <c r="C167" s="104" t="s">
        <v>178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59">
        <v>0</v>
      </c>
      <c r="J167" s="347">
        <v>0</v>
      </c>
      <c r="K167" s="59">
        <v>12</v>
      </c>
      <c r="L167" s="59">
        <v>12</v>
      </c>
      <c r="M167" s="59">
        <v>12</v>
      </c>
      <c r="N167" s="347">
        <v>36</v>
      </c>
      <c r="O167" s="59">
        <v>8</v>
      </c>
      <c r="P167" s="59">
        <v>8</v>
      </c>
      <c r="Q167" s="59">
        <v>7</v>
      </c>
      <c r="R167" s="347">
        <v>23</v>
      </c>
      <c r="S167" s="59"/>
      <c r="T167" s="59"/>
      <c r="U167" s="59"/>
      <c r="V167" s="59">
        <v>0</v>
      </c>
      <c r="W167" s="347">
        <v>59</v>
      </c>
    </row>
    <row r="168" spans="1:23" x14ac:dyDescent="0.3">
      <c r="A168" s="1009">
        <v>41</v>
      </c>
      <c r="B168" s="1010" t="s">
        <v>219</v>
      </c>
      <c r="C168" s="102" t="s">
        <v>35</v>
      </c>
      <c r="D168" s="60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343">
        <v>0</v>
      </c>
      <c r="K168" s="57">
        <v>202</v>
      </c>
      <c r="L168" s="57">
        <v>179</v>
      </c>
      <c r="M168" s="57">
        <v>148</v>
      </c>
      <c r="N168" s="343">
        <v>529</v>
      </c>
      <c r="O168" s="57">
        <v>69</v>
      </c>
      <c r="P168" s="57">
        <v>56</v>
      </c>
      <c r="Q168" s="57">
        <v>62</v>
      </c>
      <c r="R168" s="343">
        <v>187</v>
      </c>
      <c r="S168" s="57"/>
      <c r="T168" s="57"/>
      <c r="U168" s="57"/>
      <c r="V168" s="57">
        <v>0</v>
      </c>
      <c r="W168" s="343">
        <v>716</v>
      </c>
    </row>
    <row r="169" spans="1:23" x14ac:dyDescent="0.3">
      <c r="A169" s="1009"/>
      <c r="B169" s="1010"/>
      <c r="C169" s="103" t="s">
        <v>36</v>
      </c>
      <c r="D169" s="61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345">
        <v>0</v>
      </c>
      <c r="K169" s="58">
        <v>194</v>
      </c>
      <c r="L169" s="58">
        <v>199</v>
      </c>
      <c r="M169" s="58">
        <v>210</v>
      </c>
      <c r="N169" s="345">
        <v>603</v>
      </c>
      <c r="O169" s="58">
        <v>149</v>
      </c>
      <c r="P169" s="58">
        <v>135</v>
      </c>
      <c r="Q169" s="58">
        <v>116</v>
      </c>
      <c r="R169" s="345">
        <v>400</v>
      </c>
      <c r="S169" s="58"/>
      <c r="T169" s="58"/>
      <c r="U169" s="58"/>
      <c r="V169" s="58">
        <v>0</v>
      </c>
      <c r="W169" s="345">
        <v>1003</v>
      </c>
    </row>
    <row r="170" spans="1:23" x14ac:dyDescent="0.3">
      <c r="A170" s="1009"/>
      <c r="B170" s="1010"/>
      <c r="C170" s="103" t="s">
        <v>22</v>
      </c>
      <c r="D170" s="61">
        <v>0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345">
        <v>0</v>
      </c>
      <c r="K170" s="58">
        <v>396</v>
      </c>
      <c r="L170" s="58">
        <v>378</v>
      </c>
      <c r="M170" s="58">
        <v>358</v>
      </c>
      <c r="N170" s="345">
        <v>1132</v>
      </c>
      <c r="O170" s="58">
        <v>218</v>
      </c>
      <c r="P170" s="58">
        <v>191</v>
      </c>
      <c r="Q170" s="58">
        <v>178</v>
      </c>
      <c r="R170" s="345">
        <v>587</v>
      </c>
      <c r="S170" s="58">
        <v>0</v>
      </c>
      <c r="T170" s="58">
        <v>0</v>
      </c>
      <c r="U170" s="58">
        <v>0</v>
      </c>
      <c r="V170" s="58">
        <v>0</v>
      </c>
      <c r="W170" s="345">
        <v>1719</v>
      </c>
    </row>
    <row r="171" spans="1:23" x14ac:dyDescent="0.3">
      <c r="A171" s="1009"/>
      <c r="B171" s="1010"/>
      <c r="C171" s="104" t="s">
        <v>178</v>
      </c>
      <c r="D171" s="62">
        <v>0</v>
      </c>
      <c r="E171" s="59">
        <v>0</v>
      </c>
      <c r="F171" s="59">
        <v>0</v>
      </c>
      <c r="G171" s="59">
        <v>0</v>
      </c>
      <c r="H171" s="59">
        <v>0</v>
      </c>
      <c r="I171" s="59">
        <v>0</v>
      </c>
      <c r="J171" s="347">
        <v>0</v>
      </c>
      <c r="K171" s="59">
        <v>10</v>
      </c>
      <c r="L171" s="59">
        <v>10</v>
      </c>
      <c r="M171" s="59">
        <v>10</v>
      </c>
      <c r="N171" s="347">
        <v>30</v>
      </c>
      <c r="O171" s="59">
        <v>6</v>
      </c>
      <c r="P171" s="59">
        <v>6</v>
      </c>
      <c r="Q171" s="59">
        <v>5</v>
      </c>
      <c r="R171" s="347">
        <v>17</v>
      </c>
      <c r="S171" s="59"/>
      <c r="T171" s="59"/>
      <c r="U171" s="59"/>
      <c r="V171" s="59">
        <v>0</v>
      </c>
      <c r="W171" s="347">
        <v>47</v>
      </c>
    </row>
    <row r="172" spans="1:23" x14ac:dyDescent="0.3">
      <c r="A172" s="1009">
        <v>42</v>
      </c>
      <c r="B172" s="1010" t="s">
        <v>220</v>
      </c>
      <c r="C172" s="102" t="s">
        <v>35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343">
        <v>0</v>
      </c>
      <c r="K172" s="57">
        <v>138</v>
      </c>
      <c r="L172" s="57">
        <v>163</v>
      </c>
      <c r="M172" s="57">
        <v>188</v>
      </c>
      <c r="N172" s="343">
        <v>489</v>
      </c>
      <c r="O172" s="57">
        <v>74</v>
      </c>
      <c r="P172" s="57">
        <v>57</v>
      </c>
      <c r="Q172" s="57">
        <v>88</v>
      </c>
      <c r="R172" s="343">
        <v>219</v>
      </c>
      <c r="S172" s="57"/>
      <c r="T172" s="57"/>
      <c r="U172" s="57"/>
      <c r="V172" s="57">
        <v>0</v>
      </c>
      <c r="W172" s="343">
        <v>708</v>
      </c>
    </row>
    <row r="173" spans="1:23" x14ac:dyDescent="0.3">
      <c r="A173" s="1009"/>
      <c r="B173" s="1010"/>
      <c r="C173" s="103" t="s">
        <v>36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345">
        <v>0</v>
      </c>
      <c r="K173" s="58">
        <v>170</v>
      </c>
      <c r="L173" s="58">
        <v>160</v>
      </c>
      <c r="M173" s="58">
        <v>161</v>
      </c>
      <c r="N173" s="345">
        <v>491</v>
      </c>
      <c r="O173" s="58">
        <v>103</v>
      </c>
      <c r="P173" s="58">
        <v>117</v>
      </c>
      <c r="Q173" s="58">
        <v>136</v>
      </c>
      <c r="R173" s="345">
        <v>356</v>
      </c>
      <c r="S173" s="58"/>
      <c r="T173" s="58"/>
      <c r="U173" s="58"/>
      <c r="V173" s="58">
        <v>0</v>
      </c>
      <c r="W173" s="345">
        <v>847</v>
      </c>
    </row>
    <row r="174" spans="1:23" x14ac:dyDescent="0.3">
      <c r="A174" s="1009"/>
      <c r="B174" s="1010"/>
      <c r="C174" s="103" t="s">
        <v>22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345">
        <v>0</v>
      </c>
      <c r="K174" s="58">
        <v>308</v>
      </c>
      <c r="L174" s="58">
        <v>323</v>
      </c>
      <c r="M174" s="58">
        <v>349</v>
      </c>
      <c r="N174" s="345">
        <v>980</v>
      </c>
      <c r="O174" s="58">
        <v>177</v>
      </c>
      <c r="P174" s="58">
        <v>174</v>
      </c>
      <c r="Q174" s="58">
        <v>224</v>
      </c>
      <c r="R174" s="345">
        <v>575</v>
      </c>
      <c r="S174" s="58">
        <v>0</v>
      </c>
      <c r="T174" s="58">
        <v>0</v>
      </c>
      <c r="U174" s="58">
        <v>0</v>
      </c>
      <c r="V174" s="58">
        <v>0</v>
      </c>
      <c r="W174" s="345">
        <v>1555</v>
      </c>
    </row>
    <row r="175" spans="1:23" x14ac:dyDescent="0.3">
      <c r="A175" s="1009"/>
      <c r="B175" s="1010"/>
      <c r="C175" s="104" t="s">
        <v>178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0</v>
      </c>
      <c r="J175" s="347">
        <v>0</v>
      </c>
      <c r="K175" s="59">
        <v>8</v>
      </c>
      <c r="L175" s="59">
        <v>8</v>
      </c>
      <c r="M175" s="59">
        <v>8</v>
      </c>
      <c r="N175" s="347">
        <v>24</v>
      </c>
      <c r="O175" s="59">
        <v>5</v>
      </c>
      <c r="P175" s="59">
        <v>4</v>
      </c>
      <c r="Q175" s="59">
        <v>5</v>
      </c>
      <c r="R175" s="347">
        <v>14</v>
      </c>
      <c r="S175" s="59"/>
      <c r="T175" s="59"/>
      <c r="U175" s="59"/>
      <c r="V175" s="59">
        <v>0</v>
      </c>
      <c r="W175" s="347">
        <v>38</v>
      </c>
    </row>
    <row r="176" spans="1:23" x14ac:dyDescent="0.3">
      <c r="A176" s="1009">
        <v>43</v>
      </c>
      <c r="B176" s="1010" t="s">
        <v>221</v>
      </c>
      <c r="C176" s="102" t="s">
        <v>35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343">
        <v>0</v>
      </c>
      <c r="K176" s="57">
        <v>239</v>
      </c>
      <c r="L176" s="57">
        <v>265</v>
      </c>
      <c r="M176" s="57">
        <v>244</v>
      </c>
      <c r="N176" s="343">
        <v>748</v>
      </c>
      <c r="O176" s="57">
        <v>176</v>
      </c>
      <c r="P176" s="57">
        <v>193</v>
      </c>
      <c r="Q176" s="57">
        <v>171</v>
      </c>
      <c r="R176" s="343">
        <v>540</v>
      </c>
      <c r="S176" s="57"/>
      <c r="T176" s="57"/>
      <c r="U176" s="57"/>
      <c r="V176" s="57">
        <v>0</v>
      </c>
      <c r="W176" s="343">
        <v>1288</v>
      </c>
    </row>
    <row r="177" spans="1:23" x14ac:dyDescent="0.3">
      <c r="A177" s="1009"/>
      <c r="B177" s="1010"/>
      <c r="C177" s="103" t="s">
        <v>36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345">
        <v>0</v>
      </c>
      <c r="K177" s="58">
        <v>264</v>
      </c>
      <c r="L177" s="58">
        <v>239</v>
      </c>
      <c r="M177" s="58">
        <v>249</v>
      </c>
      <c r="N177" s="345">
        <v>752</v>
      </c>
      <c r="O177" s="58">
        <v>255</v>
      </c>
      <c r="P177" s="58">
        <v>244</v>
      </c>
      <c r="Q177" s="58">
        <v>266</v>
      </c>
      <c r="R177" s="345">
        <v>765</v>
      </c>
      <c r="S177" s="58"/>
      <c r="T177" s="58"/>
      <c r="U177" s="58"/>
      <c r="V177" s="58">
        <v>0</v>
      </c>
      <c r="W177" s="345">
        <v>1517</v>
      </c>
    </row>
    <row r="178" spans="1:23" x14ac:dyDescent="0.3">
      <c r="A178" s="1009"/>
      <c r="B178" s="1010"/>
      <c r="C178" s="103" t="s">
        <v>22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345">
        <v>0</v>
      </c>
      <c r="K178" s="58">
        <v>503</v>
      </c>
      <c r="L178" s="58">
        <v>504</v>
      </c>
      <c r="M178" s="58">
        <v>493</v>
      </c>
      <c r="N178" s="345">
        <v>1500</v>
      </c>
      <c r="O178" s="58">
        <v>431</v>
      </c>
      <c r="P178" s="58">
        <v>437</v>
      </c>
      <c r="Q178" s="58">
        <v>437</v>
      </c>
      <c r="R178" s="345">
        <v>1305</v>
      </c>
      <c r="S178" s="58">
        <v>0</v>
      </c>
      <c r="T178" s="58">
        <v>0</v>
      </c>
      <c r="U178" s="58">
        <v>0</v>
      </c>
      <c r="V178" s="58">
        <v>0</v>
      </c>
      <c r="W178" s="345">
        <v>2805</v>
      </c>
    </row>
    <row r="179" spans="1:23" x14ac:dyDescent="0.3">
      <c r="A179" s="1009"/>
      <c r="B179" s="1010"/>
      <c r="C179" s="104" t="s">
        <v>178</v>
      </c>
      <c r="D179" s="59">
        <v>0</v>
      </c>
      <c r="E179" s="59">
        <v>0</v>
      </c>
      <c r="F179" s="59">
        <v>0</v>
      </c>
      <c r="G179" s="59">
        <v>0</v>
      </c>
      <c r="H179" s="59">
        <v>0</v>
      </c>
      <c r="I179" s="59">
        <v>0</v>
      </c>
      <c r="J179" s="347">
        <v>0</v>
      </c>
      <c r="K179" s="59">
        <v>11</v>
      </c>
      <c r="L179" s="59">
        <v>11</v>
      </c>
      <c r="M179" s="59">
        <v>11</v>
      </c>
      <c r="N179" s="347">
        <v>33</v>
      </c>
      <c r="O179" s="59">
        <v>10</v>
      </c>
      <c r="P179" s="59">
        <v>10</v>
      </c>
      <c r="Q179" s="59">
        <v>10</v>
      </c>
      <c r="R179" s="347">
        <v>30</v>
      </c>
      <c r="S179" s="59"/>
      <c r="T179" s="59"/>
      <c r="U179" s="59"/>
      <c r="V179" s="59">
        <v>0</v>
      </c>
      <c r="W179" s="347">
        <v>63</v>
      </c>
    </row>
    <row r="180" spans="1:23" x14ac:dyDescent="0.3">
      <c r="A180" s="1009">
        <v>44</v>
      </c>
      <c r="B180" s="1010" t="s">
        <v>222</v>
      </c>
      <c r="C180" s="102" t="s">
        <v>35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343">
        <v>0</v>
      </c>
      <c r="K180" s="57">
        <v>150</v>
      </c>
      <c r="L180" s="57">
        <v>153</v>
      </c>
      <c r="M180" s="57">
        <v>179</v>
      </c>
      <c r="N180" s="343">
        <v>482</v>
      </c>
      <c r="O180" s="57">
        <v>105</v>
      </c>
      <c r="P180" s="57">
        <v>96</v>
      </c>
      <c r="Q180" s="57">
        <v>83</v>
      </c>
      <c r="R180" s="343">
        <v>284</v>
      </c>
      <c r="S180" s="57"/>
      <c r="T180" s="57"/>
      <c r="U180" s="57"/>
      <c r="V180" s="57">
        <v>0</v>
      </c>
      <c r="W180" s="343">
        <v>766</v>
      </c>
    </row>
    <row r="181" spans="1:23" x14ac:dyDescent="0.3">
      <c r="A181" s="1009"/>
      <c r="B181" s="1010"/>
      <c r="C181" s="103" t="s">
        <v>36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345">
        <v>0</v>
      </c>
      <c r="K181" s="58">
        <v>173</v>
      </c>
      <c r="L181" s="58">
        <v>161</v>
      </c>
      <c r="M181" s="58">
        <v>180</v>
      </c>
      <c r="N181" s="345">
        <v>514</v>
      </c>
      <c r="O181" s="58">
        <v>114</v>
      </c>
      <c r="P181" s="58">
        <v>132</v>
      </c>
      <c r="Q181" s="58">
        <v>104</v>
      </c>
      <c r="R181" s="345">
        <v>350</v>
      </c>
      <c r="S181" s="58"/>
      <c r="T181" s="58"/>
      <c r="U181" s="58"/>
      <c r="V181" s="58">
        <v>0</v>
      </c>
      <c r="W181" s="345">
        <v>864</v>
      </c>
    </row>
    <row r="182" spans="1:23" x14ac:dyDescent="0.3">
      <c r="A182" s="1009"/>
      <c r="B182" s="1010"/>
      <c r="C182" s="103" t="s">
        <v>22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345">
        <v>0</v>
      </c>
      <c r="K182" s="58">
        <v>323</v>
      </c>
      <c r="L182" s="58">
        <v>314</v>
      </c>
      <c r="M182" s="58">
        <v>359</v>
      </c>
      <c r="N182" s="345">
        <v>996</v>
      </c>
      <c r="O182" s="58">
        <v>219</v>
      </c>
      <c r="P182" s="58">
        <v>228</v>
      </c>
      <c r="Q182" s="58">
        <v>187</v>
      </c>
      <c r="R182" s="345">
        <v>634</v>
      </c>
      <c r="S182" s="58">
        <v>0</v>
      </c>
      <c r="T182" s="58">
        <v>0</v>
      </c>
      <c r="U182" s="58">
        <v>0</v>
      </c>
      <c r="V182" s="58">
        <v>0</v>
      </c>
      <c r="W182" s="345">
        <v>1630</v>
      </c>
    </row>
    <row r="183" spans="1:23" x14ac:dyDescent="0.3">
      <c r="A183" s="1009"/>
      <c r="B183" s="1010"/>
      <c r="C183" s="104" t="s">
        <v>178</v>
      </c>
      <c r="D183" s="59">
        <v>0</v>
      </c>
      <c r="E183" s="59">
        <v>0</v>
      </c>
      <c r="F183" s="59">
        <v>0</v>
      </c>
      <c r="G183" s="59">
        <v>0</v>
      </c>
      <c r="H183" s="59">
        <v>0</v>
      </c>
      <c r="I183" s="59">
        <v>0</v>
      </c>
      <c r="J183" s="347">
        <v>0</v>
      </c>
      <c r="K183" s="59">
        <v>8</v>
      </c>
      <c r="L183" s="59">
        <v>8</v>
      </c>
      <c r="M183" s="59">
        <v>9</v>
      </c>
      <c r="N183" s="347">
        <v>25</v>
      </c>
      <c r="O183" s="59">
        <v>6</v>
      </c>
      <c r="P183" s="59">
        <v>6</v>
      </c>
      <c r="Q183" s="59">
        <v>5</v>
      </c>
      <c r="R183" s="347">
        <v>17</v>
      </c>
      <c r="S183" s="59"/>
      <c r="T183" s="59"/>
      <c r="U183" s="59"/>
      <c r="V183" s="59">
        <v>0</v>
      </c>
      <c r="W183" s="347">
        <v>42</v>
      </c>
    </row>
    <row r="184" spans="1:23" x14ac:dyDescent="0.3">
      <c r="A184" s="1009">
        <v>45</v>
      </c>
      <c r="B184" s="1010" t="s">
        <v>223</v>
      </c>
      <c r="C184" s="102" t="s">
        <v>35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343">
        <v>0</v>
      </c>
      <c r="K184" s="57">
        <v>41</v>
      </c>
      <c r="L184" s="57">
        <v>25</v>
      </c>
      <c r="M184" s="57">
        <v>30</v>
      </c>
      <c r="N184" s="343">
        <v>96</v>
      </c>
      <c r="O184" s="57">
        <v>34</v>
      </c>
      <c r="P184" s="57">
        <v>25</v>
      </c>
      <c r="Q184" s="57">
        <v>14</v>
      </c>
      <c r="R184" s="343">
        <v>73</v>
      </c>
      <c r="S184" s="57"/>
      <c r="T184" s="57"/>
      <c r="U184" s="57"/>
      <c r="V184" s="57">
        <v>0</v>
      </c>
      <c r="W184" s="343">
        <v>169</v>
      </c>
    </row>
    <row r="185" spans="1:23" x14ac:dyDescent="0.3">
      <c r="A185" s="1009"/>
      <c r="B185" s="1010"/>
      <c r="C185" s="103" t="s">
        <v>36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345">
        <v>0</v>
      </c>
      <c r="K185" s="58">
        <v>30</v>
      </c>
      <c r="L185" s="58">
        <v>26</v>
      </c>
      <c r="M185" s="58">
        <v>42</v>
      </c>
      <c r="N185" s="345">
        <v>98</v>
      </c>
      <c r="O185" s="58">
        <v>49</v>
      </c>
      <c r="P185" s="58">
        <v>29</v>
      </c>
      <c r="Q185" s="58">
        <v>29</v>
      </c>
      <c r="R185" s="345">
        <v>107</v>
      </c>
      <c r="S185" s="58"/>
      <c r="T185" s="58"/>
      <c r="U185" s="58"/>
      <c r="V185" s="58">
        <v>0</v>
      </c>
      <c r="W185" s="345">
        <v>205</v>
      </c>
    </row>
    <row r="186" spans="1:23" x14ac:dyDescent="0.3">
      <c r="A186" s="1009"/>
      <c r="B186" s="1010"/>
      <c r="C186" s="103" t="s">
        <v>22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345">
        <v>0</v>
      </c>
      <c r="K186" s="58">
        <v>71</v>
      </c>
      <c r="L186" s="58">
        <v>51</v>
      </c>
      <c r="M186" s="58">
        <v>72</v>
      </c>
      <c r="N186" s="345">
        <v>194</v>
      </c>
      <c r="O186" s="58">
        <v>83</v>
      </c>
      <c r="P186" s="58">
        <v>54</v>
      </c>
      <c r="Q186" s="58">
        <v>43</v>
      </c>
      <c r="R186" s="345">
        <v>180</v>
      </c>
      <c r="S186" s="58">
        <v>0</v>
      </c>
      <c r="T186" s="58">
        <v>0</v>
      </c>
      <c r="U186" s="58">
        <v>0</v>
      </c>
      <c r="V186" s="58">
        <v>0</v>
      </c>
      <c r="W186" s="345">
        <v>374</v>
      </c>
    </row>
    <row r="187" spans="1:23" x14ac:dyDescent="0.3">
      <c r="A187" s="1009"/>
      <c r="B187" s="1010"/>
      <c r="C187" s="104" t="s">
        <v>178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59">
        <v>0</v>
      </c>
      <c r="J187" s="347">
        <v>0</v>
      </c>
      <c r="K187" s="59">
        <v>2</v>
      </c>
      <c r="L187" s="59">
        <v>2</v>
      </c>
      <c r="M187" s="59">
        <v>2</v>
      </c>
      <c r="N187" s="347">
        <v>6</v>
      </c>
      <c r="O187" s="59">
        <v>2</v>
      </c>
      <c r="P187" s="59">
        <v>2</v>
      </c>
      <c r="Q187" s="59">
        <v>2</v>
      </c>
      <c r="R187" s="347">
        <v>6</v>
      </c>
      <c r="S187" s="59"/>
      <c r="T187" s="59"/>
      <c r="U187" s="59"/>
      <c r="V187" s="59">
        <v>0</v>
      </c>
      <c r="W187" s="347">
        <v>12</v>
      </c>
    </row>
    <row r="188" spans="1:23" x14ac:dyDescent="0.3">
      <c r="A188" s="1009">
        <v>46</v>
      </c>
      <c r="B188" s="1010" t="s">
        <v>224</v>
      </c>
      <c r="C188" s="102" t="s">
        <v>35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343">
        <v>0</v>
      </c>
      <c r="K188" s="57">
        <v>180</v>
      </c>
      <c r="L188" s="57">
        <v>180</v>
      </c>
      <c r="M188" s="57">
        <v>185</v>
      </c>
      <c r="N188" s="343">
        <v>545</v>
      </c>
      <c r="O188" s="57">
        <v>111</v>
      </c>
      <c r="P188" s="57">
        <v>113</v>
      </c>
      <c r="Q188" s="57">
        <v>98</v>
      </c>
      <c r="R188" s="343">
        <v>322</v>
      </c>
      <c r="S188" s="57"/>
      <c r="T188" s="57"/>
      <c r="U188" s="57"/>
      <c r="V188" s="57">
        <v>0</v>
      </c>
      <c r="W188" s="343">
        <v>867</v>
      </c>
    </row>
    <row r="189" spans="1:23" x14ac:dyDescent="0.3">
      <c r="A189" s="1009"/>
      <c r="B189" s="1010"/>
      <c r="C189" s="103" t="s">
        <v>36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345">
        <v>0</v>
      </c>
      <c r="K189" s="58">
        <v>163</v>
      </c>
      <c r="L189" s="58">
        <v>156</v>
      </c>
      <c r="M189" s="58">
        <v>189</v>
      </c>
      <c r="N189" s="345">
        <v>508</v>
      </c>
      <c r="O189" s="58">
        <v>141</v>
      </c>
      <c r="P189" s="58">
        <v>133</v>
      </c>
      <c r="Q189" s="58">
        <v>108</v>
      </c>
      <c r="R189" s="345">
        <v>382</v>
      </c>
      <c r="S189" s="58"/>
      <c r="T189" s="58"/>
      <c r="U189" s="58"/>
      <c r="V189" s="58">
        <v>0</v>
      </c>
      <c r="W189" s="345">
        <v>890</v>
      </c>
    </row>
    <row r="190" spans="1:23" x14ac:dyDescent="0.3">
      <c r="A190" s="1009"/>
      <c r="B190" s="1010"/>
      <c r="C190" s="103" t="s">
        <v>22</v>
      </c>
      <c r="D190" s="58">
        <v>0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345">
        <v>0</v>
      </c>
      <c r="K190" s="58">
        <v>343</v>
      </c>
      <c r="L190" s="58">
        <v>336</v>
      </c>
      <c r="M190" s="58">
        <v>374</v>
      </c>
      <c r="N190" s="345">
        <v>1053</v>
      </c>
      <c r="O190" s="58">
        <v>252</v>
      </c>
      <c r="P190" s="58">
        <v>246</v>
      </c>
      <c r="Q190" s="58">
        <v>206</v>
      </c>
      <c r="R190" s="345">
        <v>704</v>
      </c>
      <c r="S190" s="58">
        <v>0</v>
      </c>
      <c r="T190" s="58">
        <v>0</v>
      </c>
      <c r="U190" s="58">
        <v>0</v>
      </c>
      <c r="V190" s="58">
        <v>0</v>
      </c>
      <c r="W190" s="345">
        <v>1757</v>
      </c>
    </row>
    <row r="191" spans="1:23" x14ac:dyDescent="0.3">
      <c r="A191" s="1009"/>
      <c r="B191" s="1010"/>
      <c r="C191" s="104" t="s">
        <v>178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347">
        <v>0</v>
      </c>
      <c r="K191" s="59">
        <v>10</v>
      </c>
      <c r="L191" s="59">
        <v>10</v>
      </c>
      <c r="M191" s="59">
        <v>10</v>
      </c>
      <c r="N191" s="347">
        <v>30</v>
      </c>
      <c r="O191" s="59">
        <v>6</v>
      </c>
      <c r="P191" s="59">
        <v>6</v>
      </c>
      <c r="Q191" s="59">
        <v>6</v>
      </c>
      <c r="R191" s="347">
        <v>18</v>
      </c>
      <c r="S191" s="59"/>
      <c r="T191" s="59"/>
      <c r="U191" s="59"/>
      <c r="V191" s="59">
        <v>0</v>
      </c>
      <c r="W191" s="347">
        <v>48</v>
      </c>
    </row>
    <row r="192" spans="1:23" x14ac:dyDescent="0.3">
      <c r="A192" s="1009">
        <v>47</v>
      </c>
      <c r="B192" s="1010" t="s">
        <v>225</v>
      </c>
      <c r="C192" s="102" t="s">
        <v>35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343">
        <v>0</v>
      </c>
      <c r="K192" s="57">
        <v>35</v>
      </c>
      <c r="L192" s="57">
        <v>36</v>
      </c>
      <c r="M192" s="57">
        <v>23</v>
      </c>
      <c r="N192" s="343">
        <v>94</v>
      </c>
      <c r="O192" s="57">
        <v>6</v>
      </c>
      <c r="P192" s="57">
        <v>14</v>
      </c>
      <c r="Q192" s="57">
        <v>14</v>
      </c>
      <c r="R192" s="343">
        <v>34</v>
      </c>
      <c r="S192" s="57"/>
      <c r="T192" s="57"/>
      <c r="U192" s="57"/>
      <c r="V192" s="57">
        <v>0</v>
      </c>
      <c r="W192" s="343">
        <v>128</v>
      </c>
    </row>
    <row r="193" spans="1:23" x14ac:dyDescent="0.3">
      <c r="A193" s="1009"/>
      <c r="B193" s="1010"/>
      <c r="C193" s="103" t="s">
        <v>36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345">
        <v>0</v>
      </c>
      <c r="K193" s="58">
        <v>20</v>
      </c>
      <c r="L193" s="58">
        <v>27</v>
      </c>
      <c r="M193" s="58">
        <v>17</v>
      </c>
      <c r="N193" s="345">
        <v>64</v>
      </c>
      <c r="O193" s="58">
        <v>14</v>
      </c>
      <c r="P193" s="58">
        <v>16</v>
      </c>
      <c r="Q193" s="58">
        <v>14</v>
      </c>
      <c r="R193" s="345">
        <v>44</v>
      </c>
      <c r="S193" s="58"/>
      <c r="T193" s="58"/>
      <c r="U193" s="58"/>
      <c r="V193" s="58">
        <v>0</v>
      </c>
      <c r="W193" s="345">
        <v>108</v>
      </c>
    </row>
    <row r="194" spans="1:23" x14ac:dyDescent="0.3">
      <c r="A194" s="1009"/>
      <c r="B194" s="1010"/>
      <c r="C194" s="103" t="s">
        <v>22</v>
      </c>
      <c r="D194" s="58">
        <v>0</v>
      </c>
      <c r="E194" s="58">
        <v>0</v>
      </c>
      <c r="F194" s="58">
        <v>0</v>
      </c>
      <c r="G194" s="58">
        <v>0</v>
      </c>
      <c r="H194" s="58">
        <v>0</v>
      </c>
      <c r="I194" s="58">
        <v>0</v>
      </c>
      <c r="J194" s="345">
        <v>0</v>
      </c>
      <c r="K194" s="58">
        <v>55</v>
      </c>
      <c r="L194" s="58">
        <v>63</v>
      </c>
      <c r="M194" s="58">
        <v>40</v>
      </c>
      <c r="N194" s="345">
        <v>158</v>
      </c>
      <c r="O194" s="58">
        <v>20</v>
      </c>
      <c r="P194" s="58">
        <v>30</v>
      </c>
      <c r="Q194" s="58">
        <v>28</v>
      </c>
      <c r="R194" s="345">
        <v>78</v>
      </c>
      <c r="S194" s="58">
        <v>0</v>
      </c>
      <c r="T194" s="58">
        <v>0</v>
      </c>
      <c r="U194" s="58">
        <v>0</v>
      </c>
      <c r="V194" s="58">
        <v>0</v>
      </c>
      <c r="W194" s="345">
        <v>236</v>
      </c>
    </row>
    <row r="195" spans="1:23" x14ac:dyDescent="0.3">
      <c r="A195" s="1009"/>
      <c r="B195" s="1010"/>
      <c r="C195" s="104" t="s">
        <v>178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59">
        <v>0</v>
      </c>
      <c r="J195" s="347">
        <v>0</v>
      </c>
      <c r="K195" s="59">
        <v>2</v>
      </c>
      <c r="L195" s="59">
        <v>2</v>
      </c>
      <c r="M195" s="59">
        <v>2</v>
      </c>
      <c r="N195" s="347">
        <v>6</v>
      </c>
      <c r="O195" s="59">
        <v>1</v>
      </c>
      <c r="P195" s="59">
        <v>1</v>
      </c>
      <c r="Q195" s="59">
        <v>1</v>
      </c>
      <c r="R195" s="347">
        <v>3</v>
      </c>
      <c r="S195" s="59"/>
      <c r="T195" s="59"/>
      <c r="U195" s="59"/>
      <c r="V195" s="59">
        <v>0</v>
      </c>
      <c r="W195" s="347">
        <v>9</v>
      </c>
    </row>
    <row r="196" spans="1:23" x14ac:dyDescent="0.3">
      <c r="A196" s="1009">
        <v>48</v>
      </c>
      <c r="B196" s="1010" t="s">
        <v>226</v>
      </c>
      <c r="C196" s="102" t="s">
        <v>35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343">
        <v>0</v>
      </c>
      <c r="K196" s="57">
        <v>104</v>
      </c>
      <c r="L196" s="57">
        <v>78</v>
      </c>
      <c r="M196" s="57">
        <v>74</v>
      </c>
      <c r="N196" s="343">
        <v>256</v>
      </c>
      <c r="O196" s="57">
        <v>41</v>
      </c>
      <c r="P196" s="57">
        <v>39</v>
      </c>
      <c r="Q196" s="57">
        <v>27</v>
      </c>
      <c r="R196" s="343">
        <v>107</v>
      </c>
      <c r="S196" s="57"/>
      <c r="T196" s="57"/>
      <c r="U196" s="57"/>
      <c r="V196" s="57">
        <v>0</v>
      </c>
      <c r="W196" s="343">
        <v>363</v>
      </c>
    </row>
    <row r="197" spans="1:23" x14ac:dyDescent="0.3">
      <c r="A197" s="1009"/>
      <c r="B197" s="1010"/>
      <c r="C197" s="103" t="s">
        <v>36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345">
        <v>0</v>
      </c>
      <c r="K197" s="58">
        <v>87</v>
      </c>
      <c r="L197" s="58">
        <v>89</v>
      </c>
      <c r="M197" s="58">
        <v>91</v>
      </c>
      <c r="N197" s="345">
        <v>267</v>
      </c>
      <c r="O197" s="58">
        <v>48</v>
      </c>
      <c r="P197" s="58">
        <v>42</v>
      </c>
      <c r="Q197" s="58">
        <v>44</v>
      </c>
      <c r="R197" s="345">
        <v>134</v>
      </c>
      <c r="S197" s="58"/>
      <c r="T197" s="58"/>
      <c r="U197" s="58"/>
      <c r="V197" s="58">
        <v>0</v>
      </c>
      <c r="W197" s="345">
        <v>401</v>
      </c>
    </row>
    <row r="198" spans="1:23" x14ac:dyDescent="0.3">
      <c r="A198" s="1009"/>
      <c r="B198" s="1010"/>
      <c r="C198" s="103" t="s">
        <v>22</v>
      </c>
      <c r="D198" s="58">
        <v>0</v>
      </c>
      <c r="E198" s="58">
        <v>0</v>
      </c>
      <c r="F198" s="58">
        <v>0</v>
      </c>
      <c r="G198" s="58">
        <v>0</v>
      </c>
      <c r="H198" s="58">
        <v>0</v>
      </c>
      <c r="I198" s="58">
        <v>0</v>
      </c>
      <c r="J198" s="345">
        <v>0</v>
      </c>
      <c r="K198" s="58">
        <v>191</v>
      </c>
      <c r="L198" s="58">
        <v>167</v>
      </c>
      <c r="M198" s="58">
        <v>165</v>
      </c>
      <c r="N198" s="345">
        <v>523</v>
      </c>
      <c r="O198" s="58">
        <v>89</v>
      </c>
      <c r="P198" s="58">
        <v>81</v>
      </c>
      <c r="Q198" s="58">
        <v>71</v>
      </c>
      <c r="R198" s="345">
        <v>241</v>
      </c>
      <c r="S198" s="58">
        <v>0</v>
      </c>
      <c r="T198" s="58">
        <v>0</v>
      </c>
      <c r="U198" s="58">
        <v>0</v>
      </c>
      <c r="V198" s="58">
        <v>0</v>
      </c>
      <c r="W198" s="345">
        <v>764</v>
      </c>
    </row>
    <row r="199" spans="1:23" x14ac:dyDescent="0.3">
      <c r="A199" s="1009"/>
      <c r="B199" s="1010"/>
      <c r="C199" s="104" t="s">
        <v>178</v>
      </c>
      <c r="D199" s="59">
        <v>0</v>
      </c>
      <c r="E199" s="59">
        <v>0</v>
      </c>
      <c r="F199" s="59">
        <v>0</v>
      </c>
      <c r="G199" s="59">
        <v>0</v>
      </c>
      <c r="H199" s="59">
        <v>0</v>
      </c>
      <c r="I199" s="59">
        <v>0</v>
      </c>
      <c r="J199" s="347">
        <v>0</v>
      </c>
      <c r="K199" s="59">
        <v>5</v>
      </c>
      <c r="L199" s="59">
        <v>5</v>
      </c>
      <c r="M199" s="59">
        <v>5</v>
      </c>
      <c r="N199" s="347">
        <v>15</v>
      </c>
      <c r="O199" s="59">
        <v>3</v>
      </c>
      <c r="P199" s="59">
        <v>3</v>
      </c>
      <c r="Q199" s="59">
        <v>3</v>
      </c>
      <c r="R199" s="347">
        <v>9</v>
      </c>
      <c r="S199" s="59"/>
      <c r="T199" s="59"/>
      <c r="U199" s="59"/>
      <c r="V199" s="59">
        <v>0</v>
      </c>
      <c r="W199" s="347">
        <v>24</v>
      </c>
    </row>
    <row r="200" spans="1:23" x14ac:dyDescent="0.3">
      <c r="A200" s="1009">
        <v>49</v>
      </c>
      <c r="B200" s="1010" t="s">
        <v>227</v>
      </c>
      <c r="C200" s="102" t="s">
        <v>35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343">
        <v>0</v>
      </c>
      <c r="K200" s="57">
        <v>84</v>
      </c>
      <c r="L200" s="57">
        <v>52</v>
      </c>
      <c r="M200" s="57">
        <v>39</v>
      </c>
      <c r="N200" s="343">
        <v>175</v>
      </c>
      <c r="O200" s="57">
        <v>30</v>
      </c>
      <c r="P200" s="57">
        <v>25</v>
      </c>
      <c r="Q200" s="57">
        <v>24</v>
      </c>
      <c r="R200" s="343">
        <v>79</v>
      </c>
      <c r="S200" s="57"/>
      <c r="T200" s="57"/>
      <c r="U200" s="57"/>
      <c r="V200" s="57">
        <v>0</v>
      </c>
      <c r="W200" s="343">
        <v>254</v>
      </c>
    </row>
    <row r="201" spans="1:23" x14ac:dyDescent="0.3">
      <c r="A201" s="1009"/>
      <c r="B201" s="1010"/>
      <c r="C201" s="103" t="s">
        <v>36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345">
        <v>0</v>
      </c>
      <c r="K201" s="58">
        <v>59</v>
      </c>
      <c r="L201" s="58">
        <v>54</v>
      </c>
      <c r="M201" s="58">
        <v>34</v>
      </c>
      <c r="N201" s="345">
        <v>147</v>
      </c>
      <c r="O201" s="58">
        <v>37</v>
      </c>
      <c r="P201" s="58">
        <v>25</v>
      </c>
      <c r="Q201" s="58">
        <v>42</v>
      </c>
      <c r="R201" s="345">
        <v>104</v>
      </c>
      <c r="S201" s="58"/>
      <c r="T201" s="58"/>
      <c r="U201" s="58"/>
      <c r="V201" s="58">
        <v>0</v>
      </c>
      <c r="W201" s="345">
        <v>251</v>
      </c>
    </row>
    <row r="202" spans="1:23" x14ac:dyDescent="0.3">
      <c r="A202" s="1009"/>
      <c r="B202" s="1010"/>
      <c r="C202" s="103" t="s">
        <v>22</v>
      </c>
      <c r="D202" s="58">
        <v>0</v>
      </c>
      <c r="E202" s="58">
        <v>0</v>
      </c>
      <c r="F202" s="58">
        <v>0</v>
      </c>
      <c r="G202" s="58">
        <v>0</v>
      </c>
      <c r="H202" s="58">
        <v>0</v>
      </c>
      <c r="I202" s="58">
        <v>0</v>
      </c>
      <c r="J202" s="345">
        <v>0</v>
      </c>
      <c r="K202" s="58">
        <v>143</v>
      </c>
      <c r="L202" s="58">
        <v>106</v>
      </c>
      <c r="M202" s="58">
        <v>73</v>
      </c>
      <c r="N202" s="345">
        <v>322</v>
      </c>
      <c r="O202" s="58">
        <v>67</v>
      </c>
      <c r="P202" s="58">
        <v>50</v>
      </c>
      <c r="Q202" s="58">
        <v>66</v>
      </c>
      <c r="R202" s="345">
        <v>183</v>
      </c>
      <c r="S202" s="58">
        <v>0</v>
      </c>
      <c r="T202" s="58">
        <v>0</v>
      </c>
      <c r="U202" s="58">
        <v>0</v>
      </c>
      <c r="V202" s="58">
        <v>0</v>
      </c>
      <c r="W202" s="345">
        <v>505</v>
      </c>
    </row>
    <row r="203" spans="1:23" x14ac:dyDescent="0.3">
      <c r="A203" s="1009"/>
      <c r="B203" s="1010"/>
      <c r="C203" s="104" t="s">
        <v>178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  <c r="J203" s="347">
        <v>0</v>
      </c>
      <c r="K203" s="59">
        <v>3</v>
      </c>
      <c r="L203" s="59">
        <v>3</v>
      </c>
      <c r="M203" s="59">
        <v>3</v>
      </c>
      <c r="N203" s="347">
        <v>9</v>
      </c>
      <c r="O203" s="59">
        <v>2</v>
      </c>
      <c r="P203" s="59">
        <v>2</v>
      </c>
      <c r="Q203" s="59">
        <v>2</v>
      </c>
      <c r="R203" s="347">
        <v>6</v>
      </c>
      <c r="S203" s="59"/>
      <c r="T203" s="59"/>
      <c r="U203" s="59"/>
      <c r="V203" s="59">
        <v>0</v>
      </c>
      <c r="W203" s="347">
        <v>15</v>
      </c>
    </row>
    <row r="204" spans="1:23" x14ac:dyDescent="0.3">
      <c r="A204" s="1009">
        <v>50</v>
      </c>
      <c r="B204" s="1010" t="s">
        <v>228</v>
      </c>
      <c r="C204" s="102" t="s">
        <v>35</v>
      </c>
      <c r="D204" s="57">
        <v>0</v>
      </c>
      <c r="E204" s="57">
        <v>0</v>
      </c>
      <c r="F204" s="57">
        <v>0</v>
      </c>
      <c r="G204" s="57">
        <v>0</v>
      </c>
      <c r="H204" s="57">
        <v>0</v>
      </c>
      <c r="I204" s="57">
        <v>0</v>
      </c>
      <c r="J204" s="343">
        <v>0</v>
      </c>
      <c r="K204" s="57">
        <v>55</v>
      </c>
      <c r="L204" s="57">
        <v>58</v>
      </c>
      <c r="M204" s="57">
        <v>66</v>
      </c>
      <c r="N204" s="343">
        <v>179</v>
      </c>
      <c r="O204" s="57">
        <v>49</v>
      </c>
      <c r="P204" s="57">
        <v>53</v>
      </c>
      <c r="Q204" s="57">
        <v>52</v>
      </c>
      <c r="R204" s="343">
        <v>154</v>
      </c>
      <c r="S204" s="57"/>
      <c r="T204" s="57"/>
      <c r="U204" s="57"/>
      <c r="V204" s="57">
        <v>0</v>
      </c>
      <c r="W204" s="343">
        <v>333</v>
      </c>
    </row>
    <row r="205" spans="1:23" x14ac:dyDescent="0.3">
      <c r="A205" s="1009"/>
      <c r="B205" s="1010"/>
      <c r="C205" s="103" t="s">
        <v>36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345">
        <v>0</v>
      </c>
      <c r="K205" s="58">
        <v>98</v>
      </c>
      <c r="L205" s="58">
        <v>96</v>
      </c>
      <c r="M205" s="58">
        <v>120</v>
      </c>
      <c r="N205" s="345">
        <v>314</v>
      </c>
      <c r="O205" s="58">
        <v>100</v>
      </c>
      <c r="P205" s="58">
        <v>106</v>
      </c>
      <c r="Q205" s="58">
        <v>99</v>
      </c>
      <c r="R205" s="345">
        <v>305</v>
      </c>
      <c r="S205" s="58"/>
      <c r="T205" s="58"/>
      <c r="U205" s="58"/>
      <c r="V205" s="58">
        <v>0</v>
      </c>
      <c r="W205" s="345">
        <v>619</v>
      </c>
    </row>
    <row r="206" spans="1:23" x14ac:dyDescent="0.3">
      <c r="A206" s="1009"/>
      <c r="B206" s="1010"/>
      <c r="C206" s="103" t="s">
        <v>22</v>
      </c>
      <c r="D206" s="58">
        <v>0</v>
      </c>
      <c r="E206" s="58">
        <v>0</v>
      </c>
      <c r="F206" s="58">
        <v>0</v>
      </c>
      <c r="G206" s="58">
        <v>0</v>
      </c>
      <c r="H206" s="58">
        <v>0</v>
      </c>
      <c r="I206" s="58">
        <v>0</v>
      </c>
      <c r="J206" s="345">
        <v>0</v>
      </c>
      <c r="K206" s="58">
        <v>153</v>
      </c>
      <c r="L206" s="58">
        <v>154</v>
      </c>
      <c r="M206" s="58">
        <v>186</v>
      </c>
      <c r="N206" s="345">
        <v>493</v>
      </c>
      <c r="O206" s="58">
        <v>149</v>
      </c>
      <c r="P206" s="58">
        <v>159</v>
      </c>
      <c r="Q206" s="58">
        <v>151</v>
      </c>
      <c r="R206" s="345">
        <v>459</v>
      </c>
      <c r="S206" s="58">
        <v>0</v>
      </c>
      <c r="T206" s="58">
        <v>0</v>
      </c>
      <c r="U206" s="58">
        <v>0</v>
      </c>
      <c r="V206" s="58">
        <v>0</v>
      </c>
      <c r="W206" s="345">
        <v>952</v>
      </c>
    </row>
    <row r="207" spans="1:23" x14ac:dyDescent="0.3">
      <c r="A207" s="1009"/>
      <c r="B207" s="1010"/>
      <c r="C207" s="104" t="s">
        <v>178</v>
      </c>
      <c r="D207" s="59">
        <v>0</v>
      </c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347">
        <v>0</v>
      </c>
      <c r="K207" s="59">
        <v>5</v>
      </c>
      <c r="L207" s="59">
        <v>6</v>
      </c>
      <c r="M207" s="59">
        <v>6</v>
      </c>
      <c r="N207" s="347">
        <v>17</v>
      </c>
      <c r="O207" s="59">
        <v>5</v>
      </c>
      <c r="P207" s="59">
        <v>6</v>
      </c>
      <c r="Q207" s="59">
        <v>6</v>
      </c>
      <c r="R207" s="347">
        <v>17</v>
      </c>
      <c r="S207" s="59"/>
      <c r="T207" s="59"/>
      <c r="U207" s="59"/>
      <c r="V207" s="59">
        <v>0</v>
      </c>
      <c r="W207" s="347">
        <v>34</v>
      </c>
    </row>
    <row r="208" spans="1:23" x14ac:dyDescent="0.3">
      <c r="A208" s="1007" t="s">
        <v>259</v>
      </c>
      <c r="B208" s="1007"/>
      <c r="C208" s="356" t="s">
        <v>35</v>
      </c>
      <c r="D208" s="357">
        <v>0</v>
      </c>
      <c r="E208" s="357">
        <v>0</v>
      </c>
      <c r="F208" s="357">
        <v>0</v>
      </c>
      <c r="G208" s="357">
        <v>0</v>
      </c>
      <c r="H208" s="357">
        <v>0</v>
      </c>
      <c r="I208" s="357">
        <v>0</v>
      </c>
      <c r="J208" s="348">
        <v>0</v>
      </c>
      <c r="K208" s="357">
        <v>2855</v>
      </c>
      <c r="L208" s="357">
        <v>2726</v>
      </c>
      <c r="M208" s="357">
        <v>2772</v>
      </c>
      <c r="N208" s="348">
        <v>8353</v>
      </c>
      <c r="O208" s="357">
        <v>1495</v>
      </c>
      <c r="P208" s="357">
        <v>1450</v>
      </c>
      <c r="Q208" s="357">
        <v>1508</v>
      </c>
      <c r="R208" s="348">
        <v>4453</v>
      </c>
      <c r="S208" s="357">
        <v>0</v>
      </c>
      <c r="T208" s="357">
        <v>0</v>
      </c>
      <c r="U208" s="357">
        <v>0</v>
      </c>
      <c r="V208" s="357">
        <v>0</v>
      </c>
      <c r="W208" s="348">
        <v>12806</v>
      </c>
    </row>
    <row r="209" spans="1:23" x14ac:dyDescent="0.3">
      <c r="A209" s="1007"/>
      <c r="B209" s="1007"/>
      <c r="C209" s="358" t="s">
        <v>36</v>
      </c>
      <c r="D209" s="359">
        <v>0</v>
      </c>
      <c r="E209" s="359">
        <v>0</v>
      </c>
      <c r="F209" s="359">
        <v>0</v>
      </c>
      <c r="G209" s="359">
        <v>0</v>
      </c>
      <c r="H209" s="359">
        <v>0</v>
      </c>
      <c r="I209" s="359">
        <v>0</v>
      </c>
      <c r="J209" s="345">
        <v>0</v>
      </c>
      <c r="K209" s="359">
        <v>2950</v>
      </c>
      <c r="L209" s="359">
        <v>2886</v>
      </c>
      <c r="M209" s="359">
        <v>3020</v>
      </c>
      <c r="N209" s="345">
        <v>8856</v>
      </c>
      <c r="O209" s="359">
        <v>2341</v>
      </c>
      <c r="P209" s="359">
        <v>2317</v>
      </c>
      <c r="Q209" s="359">
        <v>2395</v>
      </c>
      <c r="R209" s="345">
        <v>7053</v>
      </c>
      <c r="S209" s="359">
        <v>0</v>
      </c>
      <c r="T209" s="359">
        <v>0</v>
      </c>
      <c r="U209" s="359">
        <v>0</v>
      </c>
      <c r="V209" s="359">
        <v>0</v>
      </c>
      <c r="W209" s="345">
        <v>15909</v>
      </c>
    </row>
    <row r="210" spans="1:23" x14ac:dyDescent="0.3">
      <c r="A210" s="1007"/>
      <c r="B210" s="1007"/>
      <c r="C210" s="358" t="s">
        <v>22</v>
      </c>
      <c r="D210" s="359">
        <v>0</v>
      </c>
      <c r="E210" s="359">
        <v>0</v>
      </c>
      <c r="F210" s="359">
        <v>0</v>
      </c>
      <c r="G210" s="359">
        <v>0</v>
      </c>
      <c r="H210" s="359">
        <v>0</v>
      </c>
      <c r="I210" s="359">
        <v>0</v>
      </c>
      <c r="J210" s="345">
        <v>0</v>
      </c>
      <c r="K210" s="359">
        <v>5805</v>
      </c>
      <c r="L210" s="359">
        <v>5612</v>
      </c>
      <c r="M210" s="359">
        <v>5792</v>
      </c>
      <c r="N210" s="345">
        <v>17209</v>
      </c>
      <c r="O210" s="359">
        <v>3836</v>
      </c>
      <c r="P210" s="359">
        <v>3767</v>
      </c>
      <c r="Q210" s="359">
        <v>3903</v>
      </c>
      <c r="R210" s="345">
        <v>11506</v>
      </c>
      <c r="S210" s="359">
        <v>0</v>
      </c>
      <c r="T210" s="359">
        <v>0</v>
      </c>
      <c r="U210" s="359">
        <v>0</v>
      </c>
      <c r="V210" s="359">
        <v>0</v>
      </c>
      <c r="W210" s="345">
        <v>28715</v>
      </c>
    </row>
    <row r="211" spans="1:23" x14ac:dyDescent="0.3">
      <c r="A211" s="1007"/>
      <c r="B211" s="1007"/>
      <c r="C211" s="360" t="s">
        <v>178</v>
      </c>
      <c r="D211" s="361">
        <v>0</v>
      </c>
      <c r="E211" s="361">
        <v>0</v>
      </c>
      <c r="F211" s="361">
        <v>0</v>
      </c>
      <c r="G211" s="361">
        <v>0</v>
      </c>
      <c r="H211" s="361">
        <v>0</v>
      </c>
      <c r="I211" s="361">
        <v>0</v>
      </c>
      <c r="J211" s="349">
        <v>0</v>
      </c>
      <c r="K211" s="361">
        <v>144</v>
      </c>
      <c r="L211" s="361">
        <v>149</v>
      </c>
      <c r="M211" s="361">
        <v>148</v>
      </c>
      <c r="N211" s="349">
        <v>441</v>
      </c>
      <c r="O211" s="361">
        <v>114</v>
      </c>
      <c r="P211" s="361">
        <v>113</v>
      </c>
      <c r="Q211" s="361">
        <v>111</v>
      </c>
      <c r="R211" s="349">
        <v>338</v>
      </c>
      <c r="S211" s="361">
        <v>0</v>
      </c>
      <c r="T211" s="361">
        <v>0</v>
      </c>
      <c r="U211" s="361">
        <v>0</v>
      </c>
      <c r="V211" s="361">
        <v>0</v>
      </c>
      <c r="W211" s="349">
        <v>779</v>
      </c>
    </row>
    <row r="212" spans="1:23" x14ac:dyDescent="0.3">
      <c r="A212" s="1008" t="s">
        <v>350</v>
      </c>
      <c r="B212" s="1008"/>
      <c r="C212" s="342" t="s">
        <v>35</v>
      </c>
      <c r="D212" s="350">
        <v>18</v>
      </c>
      <c r="E212" s="350">
        <v>23</v>
      </c>
      <c r="F212" s="350">
        <v>23</v>
      </c>
      <c r="G212" s="350">
        <v>21</v>
      </c>
      <c r="H212" s="350">
        <v>37</v>
      </c>
      <c r="I212" s="350">
        <v>19</v>
      </c>
      <c r="J212" s="350">
        <v>141</v>
      </c>
      <c r="K212" s="350">
        <v>7265</v>
      </c>
      <c r="L212" s="350">
        <v>6928</v>
      </c>
      <c r="M212" s="350">
        <v>6894</v>
      </c>
      <c r="N212" s="350">
        <v>21087</v>
      </c>
      <c r="O212" s="350">
        <v>4051</v>
      </c>
      <c r="P212" s="350">
        <v>3932</v>
      </c>
      <c r="Q212" s="350">
        <v>4151</v>
      </c>
      <c r="R212" s="350">
        <v>12134</v>
      </c>
      <c r="S212" s="350">
        <v>0</v>
      </c>
      <c r="T212" s="350">
        <v>1</v>
      </c>
      <c r="U212" s="350">
        <v>2</v>
      </c>
      <c r="V212" s="350">
        <v>3</v>
      </c>
      <c r="W212" s="353">
        <v>33365</v>
      </c>
    </row>
    <row r="213" spans="1:23" x14ac:dyDescent="0.3">
      <c r="A213" s="1008"/>
      <c r="B213" s="1008"/>
      <c r="C213" s="344" t="s">
        <v>36</v>
      </c>
      <c r="D213" s="351">
        <v>15</v>
      </c>
      <c r="E213" s="351">
        <v>21</v>
      </c>
      <c r="F213" s="351">
        <v>25</v>
      </c>
      <c r="G213" s="351">
        <v>25</v>
      </c>
      <c r="H213" s="351">
        <v>28</v>
      </c>
      <c r="I213" s="351">
        <v>33</v>
      </c>
      <c r="J213" s="351">
        <v>147</v>
      </c>
      <c r="K213" s="351">
        <v>7901</v>
      </c>
      <c r="L213" s="351">
        <v>7471</v>
      </c>
      <c r="M213" s="351">
        <v>7579</v>
      </c>
      <c r="N213" s="351">
        <v>22951</v>
      </c>
      <c r="O213" s="351">
        <v>6675</v>
      </c>
      <c r="P213" s="351">
        <v>6593</v>
      </c>
      <c r="Q213" s="351">
        <v>7020</v>
      </c>
      <c r="R213" s="351">
        <v>20288</v>
      </c>
      <c r="S213" s="351">
        <v>31</v>
      </c>
      <c r="T213" s="351">
        <v>28</v>
      </c>
      <c r="U213" s="351">
        <v>34</v>
      </c>
      <c r="V213" s="351">
        <v>93</v>
      </c>
      <c r="W213" s="354">
        <v>43479</v>
      </c>
    </row>
    <row r="214" spans="1:23" x14ac:dyDescent="0.3">
      <c r="A214" s="1008"/>
      <c r="B214" s="1008"/>
      <c r="C214" s="344" t="s">
        <v>22</v>
      </c>
      <c r="D214" s="351">
        <v>33</v>
      </c>
      <c r="E214" s="351">
        <v>44</v>
      </c>
      <c r="F214" s="351">
        <v>48</v>
      </c>
      <c r="G214" s="351">
        <v>46</v>
      </c>
      <c r="H214" s="351">
        <v>65</v>
      </c>
      <c r="I214" s="351">
        <v>52</v>
      </c>
      <c r="J214" s="351">
        <v>288</v>
      </c>
      <c r="K214" s="351">
        <v>15166</v>
      </c>
      <c r="L214" s="351">
        <v>14399</v>
      </c>
      <c r="M214" s="351">
        <v>14473</v>
      </c>
      <c r="N214" s="351">
        <v>44038</v>
      </c>
      <c r="O214" s="351">
        <v>10726</v>
      </c>
      <c r="P214" s="351">
        <v>10525</v>
      </c>
      <c r="Q214" s="351">
        <v>11171</v>
      </c>
      <c r="R214" s="351">
        <v>32422</v>
      </c>
      <c r="S214" s="351">
        <v>31</v>
      </c>
      <c r="T214" s="351">
        <v>29</v>
      </c>
      <c r="U214" s="351">
        <v>36</v>
      </c>
      <c r="V214" s="351">
        <v>96</v>
      </c>
      <c r="W214" s="351">
        <v>76844</v>
      </c>
    </row>
    <row r="215" spans="1:23" x14ac:dyDescent="0.3">
      <c r="A215" s="1008"/>
      <c r="B215" s="1008"/>
      <c r="C215" s="346" t="s">
        <v>178</v>
      </c>
      <c r="D215" s="352">
        <v>1</v>
      </c>
      <c r="E215" s="352">
        <v>2</v>
      </c>
      <c r="F215" s="352">
        <v>2</v>
      </c>
      <c r="G215" s="352">
        <v>2</v>
      </c>
      <c r="H215" s="352">
        <v>2</v>
      </c>
      <c r="I215" s="352">
        <v>2</v>
      </c>
      <c r="J215" s="352">
        <v>11</v>
      </c>
      <c r="K215" s="352">
        <v>365</v>
      </c>
      <c r="L215" s="352">
        <v>364</v>
      </c>
      <c r="M215" s="352">
        <v>366</v>
      </c>
      <c r="N215" s="352">
        <v>1095</v>
      </c>
      <c r="O215" s="352">
        <v>298</v>
      </c>
      <c r="P215" s="352">
        <v>300</v>
      </c>
      <c r="Q215" s="352">
        <v>298</v>
      </c>
      <c r="R215" s="352">
        <v>896</v>
      </c>
      <c r="S215" s="352">
        <v>1</v>
      </c>
      <c r="T215" s="352">
        <v>1</v>
      </c>
      <c r="U215" s="352">
        <v>1</v>
      </c>
      <c r="V215" s="352">
        <v>3</v>
      </c>
      <c r="W215" s="355">
        <v>2005</v>
      </c>
    </row>
  </sheetData>
  <sheetProtection selectLockedCells="1" selectUnlockedCells="1"/>
  <mergeCells count="112">
    <mergeCell ref="O2:R2"/>
    <mergeCell ref="S2:V2"/>
    <mergeCell ref="W2:W3"/>
    <mergeCell ref="A4:A7"/>
    <mergeCell ref="B4:B7"/>
    <mergeCell ref="A12:A15"/>
    <mergeCell ref="B12:B15"/>
    <mergeCell ref="A8:A11"/>
    <mergeCell ref="B8:B11"/>
    <mergeCell ref="A2:A3"/>
    <mergeCell ref="B2:B3"/>
    <mergeCell ref="A40:A43"/>
    <mergeCell ref="B40:B43"/>
    <mergeCell ref="A44:A47"/>
    <mergeCell ref="B44:B47"/>
    <mergeCell ref="A36:A39"/>
    <mergeCell ref="B36:B39"/>
    <mergeCell ref="C2:C3"/>
    <mergeCell ref="D2:J2"/>
    <mergeCell ref="K2:N2"/>
    <mergeCell ref="A24:A27"/>
    <mergeCell ref="B24:B27"/>
    <mergeCell ref="A28:A31"/>
    <mergeCell ref="B28:B31"/>
    <mergeCell ref="A32:A35"/>
    <mergeCell ref="B32:B35"/>
    <mergeCell ref="A16:A19"/>
    <mergeCell ref="B16:B19"/>
    <mergeCell ref="A20:A23"/>
    <mergeCell ref="B20:B23"/>
    <mergeCell ref="A60:A63"/>
    <mergeCell ref="B60:B63"/>
    <mergeCell ref="A64:A67"/>
    <mergeCell ref="B64:B67"/>
    <mergeCell ref="A68:A71"/>
    <mergeCell ref="B68:B71"/>
    <mergeCell ref="A48:A51"/>
    <mergeCell ref="B48:B51"/>
    <mergeCell ref="A52:A55"/>
    <mergeCell ref="B52:B55"/>
    <mergeCell ref="A56:A59"/>
    <mergeCell ref="B56:B59"/>
    <mergeCell ref="A84:A87"/>
    <mergeCell ref="B84:B87"/>
    <mergeCell ref="A88:A91"/>
    <mergeCell ref="B88:B91"/>
    <mergeCell ref="A92:A95"/>
    <mergeCell ref="B92:B95"/>
    <mergeCell ref="A72:A75"/>
    <mergeCell ref="B72:B75"/>
    <mergeCell ref="A76:A79"/>
    <mergeCell ref="B76:B79"/>
    <mergeCell ref="A80:A83"/>
    <mergeCell ref="B80:B83"/>
    <mergeCell ref="A108:A111"/>
    <mergeCell ref="B108:B111"/>
    <mergeCell ref="A112:A115"/>
    <mergeCell ref="B112:B115"/>
    <mergeCell ref="A116:A119"/>
    <mergeCell ref="B116:B119"/>
    <mergeCell ref="A96:A99"/>
    <mergeCell ref="B96:B99"/>
    <mergeCell ref="A100:A103"/>
    <mergeCell ref="B100:B103"/>
    <mergeCell ref="A104:A107"/>
    <mergeCell ref="B104:B107"/>
    <mergeCell ref="A136:A139"/>
    <mergeCell ref="B136:B139"/>
    <mergeCell ref="A140:A143"/>
    <mergeCell ref="B140:B143"/>
    <mergeCell ref="A144:A147"/>
    <mergeCell ref="B144:B147"/>
    <mergeCell ref="A120:A123"/>
    <mergeCell ref="B120:B123"/>
    <mergeCell ref="A124:A127"/>
    <mergeCell ref="B124:B127"/>
    <mergeCell ref="A128:B131"/>
    <mergeCell ref="A132:A135"/>
    <mergeCell ref="B132:B135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B1:P1"/>
    <mergeCell ref="A208:B211"/>
    <mergeCell ref="A212:B215"/>
    <mergeCell ref="A196:A199"/>
    <mergeCell ref="B196:B199"/>
    <mergeCell ref="A200:A203"/>
    <mergeCell ref="B200:B203"/>
    <mergeCell ref="A204:A207"/>
    <mergeCell ref="B204:B207"/>
    <mergeCell ref="A184:A187"/>
    <mergeCell ref="B184:B187"/>
    <mergeCell ref="A188:A191"/>
    <mergeCell ref="B188:B191"/>
    <mergeCell ref="A192:A195"/>
    <mergeCell ref="B192:B195"/>
    <mergeCell ref="A172:A175"/>
    <mergeCell ref="B172:B175"/>
    <mergeCell ref="A176:A179"/>
    <mergeCell ref="B176:B179"/>
    <mergeCell ref="A180:A183"/>
    <mergeCell ref="B180:B183"/>
    <mergeCell ref="A160:A163"/>
    <mergeCell ref="B160:B163"/>
    <mergeCell ref="A164:A167"/>
  </mergeCells>
  <printOptions horizontalCentered="1"/>
  <pageMargins left="0.59055118110236227" right="0.15748031496062992" top="0.39370078740157483" bottom="0.35433070866141736" header="0.27559055118110237" footer="0.3"/>
  <pageSetup paperSize="9" scale="95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16"/>
  <sheetViews>
    <sheetView workbookViewId="0">
      <selection activeCell="W16" sqref="W16"/>
    </sheetView>
  </sheetViews>
  <sheetFormatPr defaultRowHeight="18.75" x14ac:dyDescent="0.3"/>
  <cols>
    <col min="1" max="1" width="5.5" style="5" customWidth="1"/>
    <col min="2" max="2" width="5.875" style="5" customWidth="1"/>
    <col min="3" max="9" width="4.625" style="5" customWidth="1"/>
    <col min="10" max="17" width="6.5" style="5" customWidth="1"/>
    <col min="18" max="21" width="4.625" style="5" customWidth="1"/>
    <col min="22" max="22" width="6.5" style="5" customWidth="1"/>
    <col min="23" max="28" width="9" style="5"/>
    <col min="29" max="34" width="0" style="5" hidden="1" customWidth="1"/>
    <col min="35" max="35" width="9" style="5"/>
    <col min="36" max="38" width="0" style="5" hidden="1" customWidth="1"/>
    <col min="39" max="39" width="9" style="5"/>
    <col min="40" max="42" width="0" style="5" hidden="1" customWidth="1"/>
    <col min="43" max="43" width="9" style="5"/>
    <col min="44" max="46" width="0" style="5" hidden="1" customWidth="1"/>
    <col min="47" max="16384" width="9" style="5"/>
  </cols>
  <sheetData>
    <row r="1" spans="1:49" s="126" customFormat="1" ht="21" x14ac:dyDescent="0.35">
      <c r="A1" s="1015" t="s">
        <v>351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49" ht="23.25" customHeight="1" x14ac:dyDescent="0.3">
      <c r="A2" s="976" t="s">
        <v>147</v>
      </c>
      <c r="B2" s="988" t="s">
        <v>30</v>
      </c>
      <c r="C2" s="1008" t="s">
        <v>150</v>
      </c>
      <c r="D2" s="1008"/>
      <c r="E2" s="1008"/>
      <c r="F2" s="1008"/>
      <c r="G2" s="1008"/>
      <c r="H2" s="1008"/>
      <c r="I2" s="1008"/>
      <c r="J2" s="1008" t="s">
        <v>160</v>
      </c>
      <c r="K2" s="1008"/>
      <c r="L2" s="1008"/>
      <c r="M2" s="1008"/>
      <c r="N2" s="1008" t="s">
        <v>161</v>
      </c>
      <c r="O2" s="1008"/>
      <c r="P2" s="1008"/>
      <c r="Q2" s="1008"/>
      <c r="R2" s="1008" t="s">
        <v>153</v>
      </c>
      <c r="S2" s="1008"/>
      <c r="T2" s="1008"/>
      <c r="U2" s="1008"/>
      <c r="V2" s="1011" t="s">
        <v>29</v>
      </c>
    </row>
    <row r="3" spans="1:49" ht="36" customHeight="1" x14ac:dyDescent="0.3">
      <c r="A3" s="976"/>
      <c r="B3" s="988"/>
      <c r="C3" s="341" t="s">
        <v>162</v>
      </c>
      <c r="D3" s="341" t="s">
        <v>163</v>
      </c>
      <c r="E3" s="341" t="s">
        <v>164</v>
      </c>
      <c r="F3" s="341" t="s">
        <v>165</v>
      </c>
      <c r="G3" s="341" t="s">
        <v>166</v>
      </c>
      <c r="H3" s="341" t="s">
        <v>167</v>
      </c>
      <c r="I3" s="341" t="s">
        <v>22</v>
      </c>
      <c r="J3" s="341" t="s">
        <v>168</v>
      </c>
      <c r="K3" s="341" t="s">
        <v>169</v>
      </c>
      <c r="L3" s="341" t="s">
        <v>170</v>
      </c>
      <c r="M3" s="341" t="s">
        <v>22</v>
      </c>
      <c r="N3" s="341" t="s">
        <v>171</v>
      </c>
      <c r="O3" s="341" t="s">
        <v>172</v>
      </c>
      <c r="P3" s="341" t="s">
        <v>173</v>
      </c>
      <c r="Q3" s="341" t="s">
        <v>22</v>
      </c>
      <c r="R3" s="341" t="s">
        <v>174</v>
      </c>
      <c r="S3" s="341" t="s">
        <v>175</v>
      </c>
      <c r="T3" s="341" t="s">
        <v>176</v>
      </c>
      <c r="U3" s="341" t="s">
        <v>22</v>
      </c>
      <c r="V3" s="1011"/>
    </row>
    <row r="4" spans="1:49" x14ac:dyDescent="0.3">
      <c r="A4" s="308" t="s">
        <v>154</v>
      </c>
      <c r="B4" s="308" t="s">
        <v>155</v>
      </c>
      <c r="C4" s="76">
        <v>33</v>
      </c>
      <c r="D4" s="76">
        <v>44</v>
      </c>
      <c r="E4" s="76">
        <v>48</v>
      </c>
      <c r="F4" s="76">
        <v>46</v>
      </c>
      <c r="G4" s="76">
        <v>65</v>
      </c>
      <c r="H4" s="76">
        <v>52</v>
      </c>
      <c r="I4" s="362">
        <v>288</v>
      </c>
      <c r="J4" s="76">
        <v>9361</v>
      </c>
      <c r="K4" s="76">
        <v>8787</v>
      </c>
      <c r="L4" s="76">
        <v>8681</v>
      </c>
      <c r="M4" s="362">
        <v>26829</v>
      </c>
      <c r="N4" s="76">
        <v>6890</v>
      </c>
      <c r="O4" s="76">
        <v>6758</v>
      </c>
      <c r="P4" s="76">
        <v>7268</v>
      </c>
      <c r="Q4" s="362">
        <v>20916</v>
      </c>
      <c r="R4" s="76">
        <v>31</v>
      </c>
      <c r="S4" s="76">
        <v>29</v>
      </c>
      <c r="T4" s="76">
        <v>36</v>
      </c>
      <c r="U4" s="76">
        <v>96</v>
      </c>
      <c r="V4" s="362">
        <v>48129</v>
      </c>
    </row>
    <row r="5" spans="1:49" x14ac:dyDescent="0.3">
      <c r="A5" s="99" t="s">
        <v>156</v>
      </c>
      <c r="B5" s="99" t="s">
        <v>155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363">
        <v>0</v>
      </c>
      <c r="J5" s="82">
        <v>5805</v>
      </c>
      <c r="K5" s="82">
        <v>5612</v>
      </c>
      <c r="L5" s="82">
        <v>5792</v>
      </c>
      <c r="M5" s="363">
        <v>17209</v>
      </c>
      <c r="N5" s="82">
        <v>3836</v>
      </c>
      <c r="O5" s="82">
        <v>3767</v>
      </c>
      <c r="P5" s="82">
        <v>3903</v>
      </c>
      <c r="Q5" s="363">
        <v>11506</v>
      </c>
      <c r="R5" s="82">
        <v>0</v>
      </c>
      <c r="S5" s="82">
        <v>0</v>
      </c>
      <c r="T5" s="82">
        <v>0</v>
      </c>
      <c r="U5" s="82">
        <v>0</v>
      </c>
      <c r="V5" s="363">
        <v>28715</v>
      </c>
    </row>
    <row r="6" spans="1:49" x14ac:dyDescent="0.3">
      <c r="A6" s="1016" t="s">
        <v>29</v>
      </c>
      <c r="B6" s="1016"/>
      <c r="C6" s="364">
        <v>33</v>
      </c>
      <c r="D6" s="364">
        <v>44</v>
      </c>
      <c r="E6" s="364">
        <v>48</v>
      </c>
      <c r="F6" s="364">
        <v>46</v>
      </c>
      <c r="G6" s="364">
        <v>65</v>
      </c>
      <c r="H6" s="364">
        <v>52</v>
      </c>
      <c r="I6" s="364">
        <v>288</v>
      </c>
      <c r="J6" s="364">
        <v>15166</v>
      </c>
      <c r="K6" s="364">
        <v>14399</v>
      </c>
      <c r="L6" s="364">
        <v>14473</v>
      </c>
      <c r="M6" s="364">
        <v>44038</v>
      </c>
      <c r="N6" s="364">
        <v>10726</v>
      </c>
      <c r="O6" s="364">
        <v>10525</v>
      </c>
      <c r="P6" s="364">
        <v>11171</v>
      </c>
      <c r="Q6" s="364">
        <v>32422</v>
      </c>
      <c r="R6" s="364">
        <v>31</v>
      </c>
      <c r="S6" s="364">
        <v>29</v>
      </c>
      <c r="T6" s="364">
        <v>36</v>
      </c>
      <c r="U6" s="364">
        <v>96</v>
      </c>
      <c r="V6" s="364">
        <v>76844</v>
      </c>
    </row>
    <row r="7" spans="1:49" x14ac:dyDescent="0.3">
      <c r="V7" s="321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</row>
    <row r="8" spans="1:49" x14ac:dyDescent="0.3">
      <c r="AB8" s="5" t="s">
        <v>154</v>
      </c>
      <c r="AC8" s="5">
        <v>33</v>
      </c>
      <c r="AD8" s="5">
        <v>44</v>
      </c>
      <c r="AE8" s="5">
        <v>48</v>
      </c>
      <c r="AF8" s="5">
        <v>46</v>
      </c>
      <c r="AG8" s="5">
        <v>65</v>
      </c>
      <c r="AH8" s="5">
        <v>52</v>
      </c>
      <c r="AI8" s="5">
        <v>288</v>
      </c>
      <c r="AJ8" s="5">
        <v>9361</v>
      </c>
      <c r="AK8" s="5">
        <v>8787</v>
      </c>
      <c r="AL8" s="5">
        <v>8681</v>
      </c>
      <c r="AM8" s="5">
        <v>26829</v>
      </c>
      <c r="AN8" s="5">
        <v>6890</v>
      </c>
      <c r="AO8" s="5">
        <v>6758</v>
      </c>
      <c r="AP8" s="5">
        <v>7268</v>
      </c>
      <c r="AQ8" s="5">
        <v>20916</v>
      </c>
      <c r="AR8" s="5">
        <v>31</v>
      </c>
      <c r="AS8" s="5">
        <v>29</v>
      </c>
      <c r="AT8" s="5">
        <v>36</v>
      </c>
      <c r="AU8" s="5">
        <v>96</v>
      </c>
      <c r="AV8" s="5">
        <v>48129</v>
      </c>
    </row>
    <row r="9" spans="1:49" x14ac:dyDescent="0.3">
      <c r="AB9" s="5" t="s">
        <v>156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5805</v>
      </c>
      <c r="AK9" s="5">
        <v>5612</v>
      </c>
      <c r="AL9" s="5">
        <v>5792</v>
      </c>
      <c r="AM9" s="5">
        <v>17209</v>
      </c>
      <c r="AN9" s="5">
        <v>3836</v>
      </c>
      <c r="AO9" s="5">
        <v>3767</v>
      </c>
      <c r="AP9" s="5">
        <v>3903</v>
      </c>
      <c r="AQ9" s="5">
        <v>11506</v>
      </c>
      <c r="AR9" s="5">
        <v>0</v>
      </c>
      <c r="AS9" s="5">
        <v>0</v>
      </c>
      <c r="AT9" s="5">
        <v>0</v>
      </c>
      <c r="AU9" s="5">
        <v>0</v>
      </c>
      <c r="AV9" s="5">
        <v>28715</v>
      </c>
    </row>
    <row r="10" spans="1:49" x14ac:dyDescent="0.3">
      <c r="AB10" s="5" t="s">
        <v>29</v>
      </c>
      <c r="AC10" s="5">
        <v>33</v>
      </c>
      <c r="AD10" s="5">
        <v>44</v>
      </c>
      <c r="AE10" s="5">
        <v>48</v>
      </c>
      <c r="AF10" s="5">
        <v>46</v>
      </c>
      <c r="AG10" s="5">
        <v>65</v>
      </c>
      <c r="AH10" s="5">
        <v>52</v>
      </c>
      <c r="AI10" s="5">
        <v>288</v>
      </c>
      <c r="AJ10" s="5">
        <v>15166</v>
      </c>
      <c r="AK10" s="5">
        <v>14399</v>
      </c>
      <c r="AL10" s="5">
        <v>14473</v>
      </c>
      <c r="AM10" s="5">
        <v>44038</v>
      </c>
      <c r="AN10" s="5">
        <v>10726</v>
      </c>
      <c r="AO10" s="5">
        <v>10525</v>
      </c>
      <c r="AP10" s="5">
        <v>11171</v>
      </c>
      <c r="AQ10" s="5">
        <v>32422</v>
      </c>
      <c r="AR10" s="5">
        <v>31</v>
      </c>
      <c r="AS10" s="5">
        <v>29</v>
      </c>
      <c r="AT10" s="5">
        <v>36</v>
      </c>
      <c r="AU10" s="5">
        <v>96</v>
      </c>
      <c r="AV10" s="5">
        <v>76844</v>
      </c>
    </row>
    <row r="13" spans="1:49" x14ac:dyDescent="0.3">
      <c r="AB13" s="5" t="s">
        <v>354</v>
      </c>
    </row>
    <row r="14" spans="1:49" x14ac:dyDescent="0.3">
      <c r="AB14" s="5" t="s">
        <v>356</v>
      </c>
      <c r="AI14" s="321">
        <f>AI8/AV10*100</f>
        <v>0.37478527926708655</v>
      </c>
      <c r="AJ14" s="321"/>
      <c r="AK14" s="321"/>
      <c r="AL14" s="321"/>
      <c r="AM14" s="321">
        <f>AM8/AV10*100</f>
        <v>34.913591171724534</v>
      </c>
      <c r="AN14" s="321"/>
      <c r="AO14" s="321"/>
      <c r="AP14" s="321"/>
      <c r="AQ14" s="321">
        <f>AQ8/AV10*100</f>
        <v>27.21878090677216</v>
      </c>
      <c r="AR14" s="321"/>
      <c r="AS14" s="321"/>
      <c r="AT14" s="321"/>
      <c r="AU14" s="321">
        <f>AV8/AV10*100</f>
        <v>62.632085784186145</v>
      </c>
      <c r="AV14" s="321">
        <f>AV8/AV10*100</f>
        <v>62.632085784186145</v>
      </c>
    </row>
    <row r="15" spans="1:49" x14ac:dyDescent="0.3">
      <c r="AB15" s="5" t="s">
        <v>355</v>
      </c>
      <c r="AI15" s="321">
        <f>AI9/AV10*100</f>
        <v>0</v>
      </c>
      <c r="AJ15" s="321"/>
      <c r="AK15" s="321"/>
      <c r="AL15" s="321"/>
      <c r="AM15" s="321">
        <f>AM9/AV10*100</f>
        <v>22.394721773983655</v>
      </c>
      <c r="AN15" s="321"/>
      <c r="AO15" s="321"/>
      <c r="AP15" s="321"/>
      <c r="AQ15" s="321">
        <f>AQ9/AV10*100</f>
        <v>14.973192441830202</v>
      </c>
      <c r="AR15" s="321"/>
      <c r="AS15" s="321"/>
      <c r="AT15" s="321"/>
      <c r="AU15" s="321">
        <f>AV9/AV10*100</f>
        <v>37.367914215813855</v>
      </c>
      <c r="AV15" s="321">
        <f>AV9/AV10*100</f>
        <v>37.367914215813855</v>
      </c>
    </row>
    <row r="16" spans="1:49" x14ac:dyDescent="0.3">
      <c r="AB16" s="5" t="s">
        <v>350</v>
      </c>
      <c r="AI16" s="321">
        <f>AI10/AV10*100</f>
        <v>0.37478527926708655</v>
      </c>
      <c r="AJ16" s="321"/>
      <c r="AK16" s="321"/>
      <c r="AL16" s="321"/>
      <c r="AM16" s="321">
        <f>AM10/AV10*100</f>
        <v>57.308312945708181</v>
      </c>
      <c r="AN16" s="321"/>
      <c r="AO16" s="321"/>
      <c r="AP16" s="321"/>
      <c r="AQ16" s="321">
        <f>AQ10/AV10*100</f>
        <v>42.19197334860236</v>
      </c>
      <c r="AR16" s="321"/>
      <c r="AS16" s="321"/>
      <c r="AT16" s="321"/>
      <c r="AU16" s="321">
        <f>AU10/AV10*100</f>
        <v>0.1249284264223622</v>
      </c>
      <c r="AV16" s="321">
        <f>SUM(AV14:AV15)</f>
        <v>100</v>
      </c>
    </row>
  </sheetData>
  <sheetProtection selectLockedCells="1" selectUnlockedCells="1"/>
  <mergeCells count="9">
    <mergeCell ref="A1:O1"/>
    <mergeCell ref="V2:V3"/>
    <mergeCell ref="A6:B6"/>
    <mergeCell ref="A2:A3"/>
    <mergeCell ref="B2:B3"/>
    <mergeCell ref="C2:I2"/>
    <mergeCell ref="J2:M2"/>
    <mergeCell ref="N2:Q2"/>
    <mergeCell ref="R2:U2"/>
  </mergeCells>
  <printOptions horizontalCentered="1"/>
  <pageMargins left="0.75" right="0.11805555555555555" top="0.73" bottom="0.35416666666666669" header="0.25" footer="0.51180555555555551"/>
  <pageSetup paperSize="9" firstPageNumber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10"/>
  <sheetViews>
    <sheetView workbookViewId="0">
      <selection activeCell="H12" sqref="H12"/>
    </sheetView>
  </sheetViews>
  <sheetFormatPr defaultRowHeight="18.75" x14ac:dyDescent="0.3"/>
  <cols>
    <col min="1" max="1" width="12.25" style="5" customWidth="1"/>
    <col min="2" max="2" width="17.875" style="5" customWidth="1"/>
    <col min="3" max="6" width="14.375" style="5" customWidth="1"/>
    <col min="7" max="7" width="16" style="372" customWidth="1"/>
    <col min="8" max="16384" width="9" style="5"/>
  </cols>
  <sheetData>
    <row r="1" spans="1:19" ht="21" x14ac:dyDescent="0.35">
      <c r="A1" s="472" t="s">
        <v>352</v>
      </c>
      <c r="B1" s="472"/>
      <c r="C1" s="472"/>
      <c r="D1" s="472"/>
      <c r="G1" s="12"/>
    </row>
    <row r="2" spans="1:19" ht="23.25" customHeight="1" x14ac:dyDescent="0.3">
      <c r="A2" s="1020" t="s">
        <v>147</v>
      </c>
      <c r="B2" s="989" t="s">
        <v>30</v>
      </c>
      <c r="C2" s="331" t="s">
        <v>357</v>
      </c>
      <c r="D2" s="331" t="s">
        <v>309</v>
      </c>
      <c r="E2" s="331" t="s">
        <v>310</v>
      </c>
      <c r="F2" s="279" t="s">
        <v>311</v>
      </c>
      <c r="G2" s="1017" t="s">
        <v>29</v>
      </c>
    </row>
    <row r="3" spans="1:19" ht="39.75" customHeight="1" x14ac:dyDescent="0.3">
      <c r="A3" s="995"/>
      <c r="B3" s="992"/>
      <c r="C3" s="375" t="s">
        <v>361</v>
      </c>
      <c r="D3" s="375" t="s">
        <v>358</v>
      </c>
      <c r="E3" s="375" t="s">
        <v>359</v>
      </c>
      <c r="F3" s="385" t="s">
        <v>360</v>
      </c>
      <c r="G3" s="1018"/>
    </row>
    <row r="4" spans="1:19" x14ac:dyDescent="0.3">
      <c r="A4" s="308" t="s">
        <v>154</v>
      </c>
      <c r="B4" s="308" t="s">
        <v>155</v>
      </c>
      <c r="C4" s="76">
        <v>8</v>
      </c>
      <c r="D4" s="76">
        <v>10</v>
      </c>
      <c r="E4" s="76">
        <v>4</v>
      </c>
      <c r="F4" s="386">
        <v>9</v>
      </c>
      <c r="G4" s="389">
        <f>SUM(C4:F4)</f>
        <v>31</v>
      </c>
    </row>
    <row r="5" spans="1:19" ht="18.75" customHeight="1" x14ac:dyDescent="0.3">
      <c r="A5" s="309" t="s">
        <v>156</v>
      </c>
      <c r="B5" s="309" t="s">
        <v>155</v>
      </c>
      <c r="C5" s="107">
        <v>2</v>
      </c>
      <c r="D5" s="107">
        <v>7</v>
      </c>
      <c r="E5" s="107">
        <v>7</v>
      </c>
      <c r="F5" s="387">
        <v>3</v>
      </c>
      <c r="G5" s="390">
        <f t="shared" ref="G5:G6" si="0">SUM(C5:F5)</f>
        <v>19</v>
      </c>
    </row>
    <row r="6" spans="1:19" s="372" customFormat="1" ht="38.25" thickBot="1" x14ac:dyDescent="0.25">
      <c r="A6" s="1019" t="s">
        <v>350</v>
      </c>
      <c r="B6" s="1019"/>
      <c r="C6" s="399">
        <f>SUM(C4:C5)</f>
        <v>10</v>
      </c>
      <c r="D6" s="399">
        <f t="shared" ref="D6:E6" si="1">SUM(D4:D5)</f>
        <v>17</v>
      </c>
      <c r="E6" s="399">
        <f t="shared" si="1"/>
        <v>11</v>
      </c>
      <c r="F6" s="400">
        <f>SUM(F4:F5)</f>
        <v>12</v>
      </c>
      <c r="G6" s="388">
        <f t="shared" si="0"/>
        <v>50</v>
      </c>
      <c r="H6" s="401"/>
      <c r="N6" s="311" t="s">
        <v>147</v>
      </c>
      <c r="O6" s="331" t="s">
        <v>357</v>
      </c>
      <c r="P6" s="331" t="s">
        <v>309</v>
      </c>
      <c r="Q6" s="331" t="s">
        <v>310</v>
      </c>
      <c r="R6" s="279" t="s">
        <v>311</v>
      </c>
      <c r="S6" s="327" t="s">
        <v>362</v>
      </c>
    </row>
    <row r="7" spans="1:19" ht="19.5" thickTop="1" x14ac:dyDescent="0.3">
      <c r="C7" s="108"/>
      <c r="N7" s="334" t="s">
        <v>154</v>
      </c>
      <c r="O7" s="75">
        <v>8</v>
      </c>
      <c r="P7" s="75">
        <v>10</v>
      </c>
      <c r="Q7" s="75">
        <v>4</v>
      </c>
      <c r="R7" s="391">
        <v>9</v>
      </c>
      <c r="S7" s="392">
        <f>SUM(O7:R7)</f>
        <v>31</v>
      </c>
    </row>
    <row r="8" spans="1:19" x14ac:dyDescent="0.3">
      <c r="N8" s="335" t="s">
        <v>156</v>
      </c>
      <c r="O8" s="393">
        <v>2</v>
      </c>
      <c r="P8" s="393">
        <v>7</v>
      </c>
      <c r="Q8" s="393">
        <v>7</v>
      </c>
      <c r="R8" s="394">
        <v>3</v>
      </c>
      <c r="S8" s="395">
        <f t="shared" ref="S8:S9" si="2">SUM(O8:R8)</f>
        <v>19</v>
      </c>
    </row>
    <row r="9" spans="1:19" ht="19.5" thickBot="1" x14ac:dyDescent="0.35">
      <c r="N9" s="365" t="s">
        <v>350</v>
      </c>
      <c r="O9" s="396">
        <f>SUM(O7:O8)</f>
        <v>10</v>
      </c>
      <c r="P9" s="396">
        <f t="shared" ref="P9" si="3">SUM(P7:P8)</f>
        <v>17</v>
      </c>
      <c r="Q9" s="396">
        <f t="shared" ref="Q9" si="4">SUM(Q7:Q8)</f>
        <v>11</v>
      </c>
      <c r="R9" s="397">
        <f>SUM(R7:R8)</f>
        <v>12</v>
      </c>
      <c r="S9" s="398">
        <f t="shared" si="2"/>
        <v>50</v>
      </c>
    </row>
    <row r="10" spans="1:19" ht="19.5" thickTop="1" x14ac:dyDescent="0.3"/>
  </sheetData>
  <sheetProtection selectLockedCells="1" selectUnlockedCells="1"/>
  <mergeCells count="4">
    <mergeCell ref="G2:G3"/>
    <mergeCell ref="A6:B6"/>
    <mergeCell ref="A2:A3"/>
    <mergeCell ref="B2:B3"/>
  </mergeCells>
  <printOptions horizontalCentered="1"/>
  <pageMargins left="1.1020833333333333" right="0.11805555555555555" top="0.76" bottom="0.35416666666666669" header="0.51180555555555551" footer="0.51180555555555551"/>
  <pageSetup paperSize="9" firstPageNumber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2" sqref="O12"/>
    </sheetView>
  </sheetViews>
  <sheetFormatPr defaultRowHeight="18.75" x14ac:dyDescent="0.3"/>
  <cols>
    <col min="1" max="1" width="10.625" style="5" customWidth="1"/>
    <col min="2" max="2" width="11.25" style="5" customWidth="1"/>
    <col min="3" max="5" width="8.875" style="5" customWidth="1"/>
    <col min="6" max="6" width="11.375" style="5" customWidth="1"/>
    <col min="7" max="9" width="8.875" style="5" customWidth="1"/>
    <col min="10" max="11" width="9.75" style="5" customWidth="1"/>
    <col min="12" max="12" width="7.25" style="5" customWidth="1"/>
    <col min="13" max="16384" width="9" style="5"/>
  </cols>
  <sheetData>
    <row r="1" spans="1:13" ht="21" x14ac:dyDescent="0.35">
      <c r="A1" s="1015" t="s">
        <v>366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</row>
    <row r="2" spans="1:13" ht="63" customHeight="1" x14ac:dyDescent="0.3">
      <c r="A2" s="328" t="s">
        <v>147</v>
      </c>
      <c r="B2" s="328" t="s">
        <v>56</v>
      </c>
      <c r="C2" s="330" t="s">
        <v>59</v>
      </c>
      <c r="D2" s="330" t="s">
        <v>60</v>
      </c>
      <c r="E2" s="330" t="s">
        <v>61</v>
      </c>
      <c r="F2" s="330" t="s">
        <v>62</v>
      </c>
      <c r="G2" s="330" t="s">
        <v>63</v>
      </c>
      <c r="H2" s="330" t="s">
        <v>64</v>
      </c>
      <c r="I2" s="330" t="s">
        <v>65</v>
      </c>
      <c r="J2" s="330" t="s">
        <v>66</v>
      </c>
      <c r="K2" s="330" t="s">
        <v>67</v>
      </c>
      <c r="L2" s="330" t="s">
        <v>68</v>
      </c>
      <c r="M2" s="328" t="s">
        <v>29</v>
      </c>
    </row>
    <row r="3" spans="1:13" x14ac:dyDescent="0.3">
      <c r="A3" s="1021" t="s">
        <v>154</v>
      </c>
      <c r="B3" s="114" t="s">
        <v>31</v>
      </c>
      <c r="C3" s="98">
        <v>0</v>
      </c>
      <c r="D3" s="98">
        <v>0</v>
      </c>
      <c r="E3" s="98">
        <v>0</v>
      </c>
      <c r="F3" s="98">
        <v>0</v>
      </c>
      <c r="G3" s="98">
        <v>8</v>
      </c>
      <c r="H3" s="98">
        <v>0</v>
      </c>
      <c r="I3" s="98">
        <v>0</v>
      </c>
      <c r="J3" s="98">
        <v>1</v>
      </c>
      <c r="K3" s="98">
        <v>0</v>
      </c>
      <c r="L3" s="98">
        <v>0</v>
      </c>
      <c r="M3" s="336">
        <f>C3+D3+E3+F3+G3+H3+I3+J3+K3+L3</f>
        <v>9</v>
      </c>
    </row>
    <row r="4" spans="1:13" x14ac:dyDescent="0.3">
      <c r="A4" s="1022"/>
      <c r="B4" s="116" t="s">
        <v>230</v>
      </c>
      <c r="C4" s="90">
        <v>34</v>
      </c>
      <c r="D4" s="90">
        <v>5</v>
      </c>
      <c r="E4" s="90">
        <v>10</v>
      </c>
      <c r="F4" s="90">
        <v>16</v>
      </c>
      <c r="G4" s="90">
        <v>77</v>
      </c>
      <c r="H4" s="90">
        <v>1</v>
      </c>
      <c r="I4" s="90">
        <v>2</v>
      </c>
      <c r="J4" s="90">
        <v>3</v>
      </c>
      <c r="K4" s="90">
        <v>0</v>
      </c>
      <c r="L4" s="90">
        <v>0</v>
      </c>
      <c r="M4" s="414">
        <f t="shared" ref="M4:M7" si="0">C4+D4+E4+F4+G4+H4+I4+J4+K4+L4</f>
        <v>148</v>
      </c>
    </row>
    <row r="5" spans="1:13" x14ac:dyDescent="0.3">
      <c r="A5" s="1022"/>
      <c r="B5" s="116" t="s">
        <v>231</v>
      </c>
      <c r="C5" s="90">
        <v>2</v>
      </c>
      <c r="D5" s="90">
        <v>0</v>
      </c>
      <c r="E5" s="90">
        <v>0</v>
      </c>
      <c r="F5" s="90">
        <v>1</v>
      </c>
      <c r="G5" s="90">
        <v>3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414">
        <f t="shared" si="0"/>
        <v>6</v>
      </c>
    </row>
    <row r="6" spans="1:13" x14ac:dyDescent="0.3">
      <c r="A6" s="1022"/>
      <c r="B6" s="402" t="s">
        <v>232</v>
      </c>
      <c r="C6" s="91">
        <v>1</v>
      </c>
      <c r="D6" s="91">
        <v>1</v>
      </c>
      <c r="E6" s="91">
        <v>0</v>
      </c>
      <c r="F6" s="91">
        <v>2</v>
      </c>
      <c r="G6" s="91">
        <v>1</v>
      </c>
      <c r="H6" s="91">
        <v>1</v>
      </c>
      <c r="I6" s="91">
        <v>0</v>
      </c>
      <c r="J6" s="91">
        <v>0</v>
      </c>
      <c r="K6" s="91">
        <v>0</v>
      </c>
      <c r="L6" s="91">
        <v>0</v>
      </c>
      <c r="M6" s="415">
        <f t="shared" si="0"/>
        <v>6</v>
      </c>
    </row>
    <row r="7" spans="1:13" x14ac:dyDescent="0.3">
      <c r="A7" s="1023"/>
      <c r="B7" s="404" t="s">
        <v>22</v>
      </c>
      <c r="C7" s="405">
        <f>C3+C4+C5+C6</f>
        <v>37</v>
      </c>
      <c r="D7" s="405">
        <f t="shared" ref="D7:L7" si="1">D3+D4+D5+D6</f>
        <v>6</v>
      </c>
      <c r="E7" s="405">
        <f t="shared" si="1"/>
        <v>10</v>
      </c>
      <c r="F7" s="405">
        <f t="shared" si="1"/>
        <v>19</v>
      </c>
      <c r="G7" s="405">
        <f t="shared" si="1"/>
        <v>89</v>
      </c>
      <c r="H7" s="405">
        <f t="shared" si="1"/>
        <v>2</v>
      </c>
      <c r="I7" s="405">
        <f t="shared" si="1"/>
        <v>2</v>
      </c>
      <c r="J7" s="405">
        <f t="shared" si="1"/>
        <v>4</v>
      </c>
      <c r="K7" s="405">
        <f t="shared" si="1"/>
        <v>0</v>
      </c>
      <c r="L7" s="405">
        <f t="shared" si="1"/>
        <v>0</v>
      </c>
      <c r="M7" s="416">
        <f t="shared" si="0"/>
        <v>169</v>
      </c>
    </row>
    <row r="8" spans="1:13" x14ac:dyDescent="0.3">
      <c r="A8" s="1024" t="s">
        <v>156</v>
      </c>
      <c r="B8" s="403" t="s">
        <v>31</v>
      </c>
      <c r="C8" s="314">
        <v>0</v>
      </c>
      <c r="D8" s="314">
        <v>0</v>
      </c>
      <c r="E8" s="314">
        <v>0</v>
      </c>
      <c r="F8" s="314">
        <v>0</v>
      </c>
      <c r="G8" s="314">
        <v>0</v>
      </c>
      <c r="H8" s="314">
        <v>0</v>
      </c>
      <c r="I8" s="314">
        <v>0</v>
      </c>
      <c r="J8" s="314">
        <v>0</v>
      </c>
      <c r="K8" s="314">
        <v>0</v>
      </c>
      <c r="L8" s="314">
        <v>0</v>
      </c>
      <c r="M8" s="408">
        <v>0</v>
      </c>
    </row>
    <row r="9" spans="1:13" x14ac:dyDescent="0.3">
      <c r="A9" s="1025"/>
      <c r="B9" s="110" t="s">
        <v>230</v>
      </c>
      <c r="C9" s="79">
        <v>1</v>
      </c>
      <c r="D9" s="79">
        <v>2</v>
      </c>
      <c r="E9" s="79">
        <v>3</v>
      </c>
      <c r="F9" s="79">
        <v>7</v>
      </c>
      <c r="G9" s="79">
        <v>75</v>
      </c>
      <c r="H9" s="79">
        <v>1</v>
      </c>
      <c r="I9" s="79">
        <v>2</v>
      </c>
      <c r="J9" s="79">
        <v>1</v>
      </c>
      <c r="K9" s="79">
        <v>1</v>
      </c>
      <c r="L9" s="79">
        <v>0</v>
      </c>
      <c r="M9" s="417">
        <f>C9+D9+E9+F9+G9+H9+I9+J9+K9+L9</f>
        <v>93</v>
      </c>
    </row>
    <row r="10" spans="1:13" x14ac:dyDescent="0.3">
      <c r="A10" s="1025"/>
      <c r="B10" s="110" t="s">
        <v>231</v>
      </c>
      <c r="C10" s="79">
        <v>1</v>
      </c>
      <c r="D10" s="79">
        <v>1</v>
      </c>
      <c r="E10" s="79">
        <v>0</v>
      </c>
      <c r="F10" s="79">
        <v>1</v>
      </c>
      <c r="G10" s="79">
        <v>1</v>
      </c>
      <c r="H10" s="79">
        <v>0</v>
      </c>
      <c r="I10" s="79">
        <v>1</v>
      </c>
      <c r="J10" s="79">
        <v>0</v>
      </c>
      <c r="K10" s="79">
        <v>0</v>
      </c>
      <c r="L10" s="79">
        <v>0</v>
      </c>
      <c r="M10" s="417">
        <f t="shared" ref="M10:M12" si="2">C10+D10+E10+F10+G10+H10+I10+J10+K10+L10</f>
        <v>5</v>
      </c>
    </row>
    <row r="11" spans="1:13" x14ac:dyDescent="0.3">
      <c r="A11" s="1025"/>
      <c r="B11" s="112" t="s">
        <v>232</v>
      </c>
      <c r="C11" s="82">
        <v>1</v>
      </c>
      <c r="D11" s="82">
        <v>0</v>
      </c>
      <c r="E11" s="82">
        <v>0</v>
      </c>
      <c r="F11" s="82">
        <v>4</v>
      </c>
      <c r="G11" s="82">
        <v>1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418">
        <f t="shared" si="2"/>
        <v>6</v>
      </c>
    </row>
    <row r="12" spans="1:13" x14ac:dyDescent="0.3">
      <c r="A12" s="1026"/>
      <c r="B12" s="404" t="s">
        <v>22</v>
      </c>
      <c r="C12" s="405">
        <f>C8+C9+C10+C11</f>
        <v>3</v>
      </c>
      <c r="D12" s="405">
        <f t="shared" ref="D12:L12" si="3">D8+D9+D10+D11</f>
        <v>3</v>
      </c>
      <c r="E12" s="405">
        <f t="shared" si="3"/>
        <v>3</v>
      </c>
      <c r="F12" s="405">
        <f t="shared" si="3"/>
        <v>12</v>
      </c>
      <c r="G12" s="405">
        <f t="shared" si="3"/>
        <v>77</v>
      </c>
      <c r="H12" s="405">
        <f t="shared" si="3"/>
        <v>1</v>
      </c>
      <c r="I12" s="405">
        <f t="shared" si="3"/>
        <v>3</v>
      </c>
      <c r="J12" s="405">
        <f t="shared" si="3"/>
        <v>1</v>
      </c>
      <c r="K12" s="405">
        <f t="shared" si="3"/>
        <v>1</v>
      </c>
      <c r="L12" s="405">
        <f t="shared" si="3"/>
        <v>0</v>
      </c>
      <c r="M12" s="416">
        <f t="shared" si="2"/>
        <v>104</v>
      </c>
    </row>
    <row r="13" spans="1:13" x14ac:dyDescent="0.3">
      <c r="A13" s="1027" t="s">
        <v>350</v>
      </c>
      <c r="B13" s="406" t="s">
        <v>31</v>
      </c>
      <c r="C13" s="407">
        <f>C3+C8</f>
        <v>0</v>
      </c>
      <c r="D13" s="407">
        <f t="shared" ref="D13:L13" si="4">D3+D8</f>
        <v>0</v>
      </c>
      <c r="E13" s="407">
        <f t="shared" si="4"/>
        <v>0</v>
      </c>
      <c r="F13" s="407">
        <f t="shared" si="4"/>
        <v>0</v>
      </c>
      <c r="G13" s="407">
        <f t="shared" si="4"/>
        <v>8</v>
      </c>
      <c r="H13" s="407">
        <f t="shared" si="4"/>
        <v>0</v>
      </c>
      <c r="I13" s="407">
        <f t="shared" si="4"/>
        <v>0</v>
      </c>
      <c r="J13" s="407">
        <f t="shared" si="4"/>
        <v>1</v>
      </c>
      <c r="K13" s="407">
        <f t="shared" si="4"/>
        <v>0</v>
      </c>
      <c r="L13" s="407">
        <f t="shared" si="4"/>
        <v>0</v>
      </c>
      <c r="M13" s="408">
        <f>M3+M8</f>
        <v>9</v>
      </c>
    </row>
    <row r="14" spans="1:13" x14ac:dyDescent="0.3">
      <c r="A14" s="1028"/>
      <c r="B14" s="409" t="s">
        <v>230</v>
      </c>
      <c r="C14" s="410">
        <f>C4+C9</f>
        <v>35</v>
      </c>
      <c r="D14" s="410">
        <f t="shared" ref="D14:L14" si="5">D4+D9</f>
        <v>7</v>
      </c>
      <c r="E14" s="410">
        <f t="shared" si="5"/>
        <v>13</v>
      </c>
      <c r="F14" s="410">
        <f t="shared" si="5"/>
        <v>23</v>
      </c>
      <c r="G14" s="410">
        <f t="shared" si="5"/>
        <v>152</v>
      </c>
      <c r="H14" s="410">
        <f t="shared" si="5"/>
        <v>2</v>
      </c>
      <c r="I14" s="410">
        <f t="shared" si="5"/>
        <v>4</v>
      </c>
      <c r="J14" s="410">
        <f t="shared" si="5"/>
        <v>4</v>
      </c>
      <c r="K14" s="410">
        <f t="shared" si="5"/>
        <v>1</v>
      </c>
      <c r="L14" s="410">
        <f t="shared" si="5"/>
        <v>0</v>
      </c>
      <c r="M14" s="411">
        <f t="shared" ref="M14" si="6">M4+M9</f>
        <v>241</v>
      </c>
    </row>
    <row r="15" spans="1:13" x14ac:dyDescent="0.3">
      <c r="A15" s="1028"/>
      <c r="B15" s="409" t="s">
        <v>231</v>
      </c>
      <c r="C15" s="410">
        <f t="shared" ref="C15:L16" si="7">C5+C10</f>
        <v>3</v>
      </c>
      <c r="D15" s="410">
        <f t="shared" si="7"/>
        <v>1</v>
      </c>
      <c r="E15" s="410">
        <f t="shared" si="7"/>
        <v>0</v>
      </c>
      <c r="F15" s="410">
        <f t="shared" si="7"/>
        <v>2</v>
      </c>
      <c r="G15" s="410">
        <f t="shared" si="7"/>
        <v>4</v>
      </c>
      <c r="H15" s="410">
        <f t="shared" si="7"/>
        <v>0</v>
      </c>
      <c r="I15" s="410">
        <f t="shared" si="7"/>
        <v>1</v>
      </c>
      <c r="J15" s="410">
        <f t="shared" si="7"/>
        <v>0</v>
      </c>
      <c r="K15" s="410">
        <f t="shared" si="7"/>
        <v>0</v>
      </c>
      <c r="L15" s="410">
        <f t="shared" si="7"/>
        <v>0</v>
      </c>
      <c r="M15" s="411">
        <f t="shared" ref="M15" si="8">M5+M10</f>
        <v>11</v>
      </c>
    </row>
    <row r="16" spans="1:13" x14ac:dyDescent="0.3">
      <c r="A16" s="1028"/>
      <c r="B16" s="412" t="s">
        <v>232</v>
      </c>
      <c r="C16" s="410">
        <f t="shared" si="7"/>
        <v>2</v>
      </c>
      <c r="D16" s="410">
        <f t="shared" si="7"/>
        <v>1</v>
      </c>
      <c r="E16" s="410">
        <f t="shared" si="7"/>
        <v>0</v>
      </c>
      <c r="F16" s="410">
        <f t="shared" si="7"/>
        <v>6</v>
      </c>
      <c r="G16" s="410">
        <f t="shared" si="7"/>
        <v>2</v>
      </c>
      <c r="H16" s="410">
        <f t="shared" si="7"/>
        <v>1</v>
      </c>
      <c r="I16" s="410">
        <f t="shared" si="7"/>
        <v>0</v>
      </c>
      <c r="J16" s="410">
        <f t="shared" si="7"/>
        <v>0</v>
      </c>
      <c r="K16" s="410">
        <f t="shared" si="7"/>
        <v>0</v>
      </c>
      <c r="L16" s="410">
        <f t="shared" si="7"/>
        <v>0</v>
      </c>
      <c r="M16" s="413">
        <f t="shared" ref="M16" si="9">M6+M11</f>
        <v>12</v>
      </c>
    </row>
    <row r="17" spans="1:13" x14ac:dyDescent="0.3">
      <c r="A17" s="1029"/>
      <c r="B17" s="329" t="s">
        <v>22</v>
      </c>
      <c r="C17" s="277">
        <f t="shared" ref="C17:M17" si="10">C7+C12</f>
        <v>40</v>
      </c>
      <c r="D17" s="277">
        <f t="shared" si="10"/>
        <v>9</v>
      </c>
      <c r="E17" s="277">
        <f t="shared" si="10"/>
        <v>13</v>
      </c>
      <c r="F17" s="277">
        <f t="shared" si="10"/>
        <v>31</v>
      </c>
      <c r="G17" s="277">
        <f t="shared" si="10"/>
        <v>166</v>
      </c>
      <c r="H17" s="277">
        <f t="shared" si="10"/>
        <v>3</v>
      </c>
      <c r="I17" s="277">
        <f t="shared" si="10"/>
        <v>5</v>
      </c>
      <c r="J17" s="277">
        <f t="shared" si="10"/>
        <v>5</v>
      </c>
      <c r="K17" s="277">
        <f t="shared" si="10"/>
        <v>1</v>
      </c>
      <c r="L17" s="277">
        <f t="shared" si="10"/>
        <v>0</v>
      </c>
      <c r="M17" s="277">
        <f t="shared" si="10"/>
        <v>273</v>
      </c>
    </row>
  </sheetData>
  <sheetProtection selectLockedCells="1" selectUnlockedCells="1"/>
  <mergeCells count="4">
    <mergeCell ref="A3:A7"/>
    <mergeCell ref="A8:A12"/>
    <mergeCell ref="A1:M1"/>
    <mergeCell ref="A13:A17"/>
  </mergeCells>
  <printOptions horizontalCentered="1"/>
  <pageMargins left="0.71" right="0.31527777777777777" top="0.6" bottom="0.35416666666666669" header="0.51180555555555551" footer="0.51180555555555551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D21"/>
  <sheetViews>
    <sheetView zoomScale="77" zoomScaleNormal="77" workbookViewId="0">
      <selection activeCell="Q16" sqref="Q16"/>
    </sheetView>
  </sheetViews>
  <sheetFormatPr defaultRowHeight="18.75" x14ac:dyDescent="0.3"/>
  <cols>
    <col min="1" max="1" width="17.75" style="5" customWidth="1"/>
    <col min="2" max="2" width="7.25" style="5" customWidth="1"/>
    <col min="3" max="3" width="7.375" style="5" customWidth="1"/>
    <col min="4" max="4" width="9.125" style="5" customWidth="1"/>
    <col min="5" max="5" width="7.875" style="5" customWidth="1"/>
    <col min="6" max="6" width="8.375" style="5" customWidth="1"/>
    <col min="7" max="7" width="6.875" style="5" customWidth="1"/>
    <col min="8" max="8" width="7.75" style="5" customWidth="1"/>
    <col min="9" max="9" width="9.25" style="5" customWidth="1"/>
    <col min="10" max="13" width="7.5" style="5" customWidth="1"/>
    <col min="14" max="14" width="10.5" style="318" customWidth="1"/>
    <col min="15" max="19" width="9" style="5"/>
    <col min="20" max="20" width="15" style="5" customWidth="1"/>
    <col min="21" max="16384" width="9" style="5"/>
  </cols>
  <sheetData>
    <row r="1" spans="1:30" x14ac:dyDescent="0.3">
      <c r="A1" s="1030" t="s">
        <v>364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</row>
    <row r="2" spans="1:30" x14ac:dyDescent="0.3">
      <c r="A2" s="1031" t="s">
        <v>147</v>
      </c>
      <c r="B2" s="1032" t="s">
        <v>17</v>
      </c>
      <c r="C2" s="1032"/>
      <c r="D2" s="1032" t="s">
        <v>16</v>
      </c>
      <c r="E2" s="1032"/>
      <c r="F2" s="1032"/>
      <c r="G2" s="1032"/>
      <c r="H2" s="1032"/>
      <c r="I2" s="1032" t="s">
        <v>233</v>
      </c>
      <c r="J2" s="1032"/>
      <c r="K2" s="1032"/>
      <c r="L2" s="1032"/>
      <c r="M2" s="1033"/>
      <c r="N2" s="974" t="s">
        <v>368</v>
      </c>
    </row>
    <row r="3" spans="1:30" ht="48" customHeight="1" x14ac:dyDescent="0.3">
      <c r="A3" s="1031"/>
      <c r="B3" s="332" t="s">
        <v>367</v>
      </c>
      <c r="C3" s="332" t="s">
        <v>234</v>
      </c>
      <c r="D3" s="332" t="s">
        <v>150</v>
      </c>
      <c r="E3" s="332" t="s">
        <v>230</v>
      </c>
      <c r="F3" s="332" t="s">
        <v>231</v>
      </c>
      <c r="G3" s="332" t="s">
        <v>232</v>
      </c>
      <c r="H3" s="476" t="s">
        <v>22</v>
      </c>
      <c r="I3" s="332" t="s">
        <v>150</v>
      </c>
      <c r="J3" s="332" t="s">
        <v>230</v>
      </c>
      <c r="K3" s="332" t="s">
        <v>231</v>
      </c>
      <c r="L3" s="332" t="s">
        <v>232</v>
      </c>
      <c r="M3" s="479" t="s">
        <v>22</v>
      </c>
      <c r="N3" s="984"/>
      <c r="S3" s="330" t="s">
        <v>59</v>
      </c>
      <c r="T3" s="330" t="s">
        <v>60</v>
      </c>
      <c r="U3" s="330" t="s">
        <v>61</v>
      </c>
      <c r="V3" s="330" t="s">
        <v>62</v>
      </c>
      <c r="W3" s="330" t="s">
        <v>63</v>
      </c>
      <c r="X3" s="330" t="s">
        <v>64</v>
      </c>
      <c r="Y3" s="330" t="s">
        <v>65</v>
      </c>
      <c r="Z3" s="330" t="s">
        <v>66</v>
      </c>
      <c r="AA3" s="330" t="s">
        <v>67</v>
      </c>
      <c r="AB3" s="330"/>
      <c r="AC3" s="328"/>
    </row>
    <row r="4" spans="1:30" x14ac:dyDescent="0.3">
      <c r="A4" s="109" t="s">
        <v>154</v>
      </c>
      <c r="B4" s="98">
        <v>31</v>
      </c>
      <c r="C4" s="98">
        <v>27</v>
      </c>
      <c r="D4" s="98">
        <v>288</v>
      </c>
      <c r="E4" s="98">
        <v>26829</v>
      </c>
      <c r="F4" s="98">
        <v>20916</v>
      </c>
      <c r="G4" s="98">
        <v>96</v>
      </c>
      <c r="H4" s="477">
        <f>D4+E4+F4+G4</f>
        <v>48129</v>
      </c>
      <c r="I4" s="98">
        <v>9</v>
      </c>
      <c r="J4" s="98">
        <v>148</v>
      </c>
      <c r="K4" s="98">
        <v>6</v>
      </c>
      <c r="L4" s="98">
        <v>6</v>
      </c>
      <c r="M4" s="480">
        <f>I4+J4+K4+L4</f>
        <v>169</v>
      </c>
      <c r="N4" s="482">
        <f>M4/H4*100</f>
        <v>0.35113964553595545</v>
      </c>
      <c r="S4" s="484">
        <v>40</v>
      </c>
      <c r="T4" s="484">
        <v>9</v>
      </c>
      <c r="U4" s="484">
        <v>13</v>
      </c>
      <c r="V4" s="484">
        <v>31</v>
      </c>
      <c r="W4" s="484">
        <v>166</v>
      </c>
      <c r="X4" s="485">
        <v>3</v>
      </c>
      <c r="Y4" s="485">
        <v>5</v>
      </c>
      <c r="Z4" s="485">
        <v>5</v>
      </c>
      <c r="AA4" s="485">
        <v>1</v>
      </c>
      <c r="AB4" s="485"/>
      <c r="AC4" s="485">
        <v>273</v>
      </c>
      <c r="AD4" s="5">
        <f>273</f>
        <v>273</v>
      </c>
    </row>
    <row r="5" spans="1:30" x14ac:dyDescent="0.3">
      <c r="A5" s="112" t="s">
        <v>156</v>
      </c>
      <c r="B5" s="91">
        <v>19</v>
      </c>
      <c r="C5" s="91">
        <v>14</v>
      </c>
      <c r="D5" s="91">
        <v>0</v>
      </c>
      <c r="E5" s="91">
        <v>17209</v>
      </c>
      <c r="F5" s="91">
        <v>11506</v>
      </c>
      <c r="G5" s="91">
        <v>0</v>
      </c>
      <c r="H5" s="478">
        <f t="shared" ref="H5" si="0">D5+E5+F5+G5</f>
        <v>28715</v>
      </c>
      <c r="I5" s="91">
        <v>0</v>
      </c>
      <c r="J5" s="91">
        <v>93</v>
      </c>
      <c r="K5" s="91">
        <v>5</v>
      </c>
      <c r="L5" s="91">
        <v>6</v>
      </c>
      <c r="M5" s="481">
        <f>I5+J5+K5+L5</f>
        <v>104</v>
      </c>
      <c r="N5" s="483">
        <f t="shared" ref="N5" si="1">M5/H5*100</f>
        <v>0.36218004527250569</v>
      </c>
    </row>
    <row r="6" spans="1:30" x14ac:dyDescent="0.3">
      <c r="A6" s="326" t="s">
        <v>22</v>
      </c>
      <c r="B6" s="277">
        <f>B4+B5</f>
        <v>50</v>
      </c>
      <c r="C6" s="277">
        <f>C4+C5</f>
        <v>41</v>
      </c>
      <c r="D6" s="277">
        <f>D4+D5</f>
        <v>288</v>
      </c>
      <c r="E6" s="277">
        <f t="shared" ref="E6:G6" si="2">E4+E5</f>
        <v>44038</v>
      </c>
      <c r="F6" s="277">
        <f t="shared" si="2"/>
        <v>32422</v>
      </c>
      <c r="G6" s="277">
        <f t="shared" si="2"/>
        <v>96</v>
      </c>
      <c r="H6" s="277">
        <f>SUM(H4:H5)</f>
        <v>76844</v>
      </c>
      <c r="I6" s="277">
        <v>9</v>
      </c>
      <c r="J6" s="277">
        <f>J4+J5</f>
        <v>241</v>
      </c>
      <c r="K6" s="277">
        <f t="shared" ref="K6:M6" si="3">K4+K5</f>
        <v>11</v>
      </c>
      <c r="L6" s="277">
        <f t="shared" si="3"/>
        <v>12</v>
      </c>
      <c r="M6" s="277">
        <f t="shared" si="3"/>
        <v>273</v>
      </c>
      <c r="N6" s="475">
        <f>M6/H6*100</f>
        <v>0.35526521263859245</v>
      </c>
    </row>
    <row r="9" spans="1:30" x14ac:dyDescent="0.3">
      <c r="E9" s="108"/>
      <c r="S9" s="5" t="s">
        <v>371</v>
      </c>
    </row>
    <row r="10" spans="1:30" x14ac:dyDescent="0.3">
      <c r="S10" s="328" t="s">
        <v>56</v>
      </c>
      <c r="T10" s="368" t="s">
        <v>370</v>
      </c>
      <c r="V10" s="473" t="s">
        <v>29</v>
      </c>
      <c r="W10" s="368"/>
      <c r="X10" s="368"/>
      <c r="Y10" s="368"/>
      <c r="Z10" s="368"/>
      <c r="AA10" s="368"/>
      <c r="AB10" s="368"/>
      <c r="AC10" s="368"/>
    </row>
    <row r="11" spans="1:30" x14ac:dyDescent="0.3">
      <c r="S11" s="374" t="s">
        <v>31</v>
      </c>
      <c r="T11" s="487">
        <f>V11/D6*100</f>
        <v>3.125</v>
      </c>
      <c r="V11" s="485">
        <v>9</v>
      </c>
      <c r="W11" s="374"/>
      <c r="X11" s="374"/>
    </row>
    <row r="12" spans="1:30" x14ac:dyDescent="0.3">
      <c r="S12" s="374" t="s">
        <v>230</v>
      </c>
      <c r="T12" s="487">
        <f>V12/E6*100</f>
        <v>0.54725464371679011</v>
      </c>
      <c r="V12" s="485">
        <v>241</v>
      </c>
      <c r="W12" s="374"/>
      <c r="X12" s="374"/>
    </row>
    <row r="13" spans="1:30" x14ac:dyDescent="0.3">
      <c r="S13" s="374" t="s">
        <v>231</v>
      </c>
      <c r="T13" s="487">
        <f>V13/F6*100</f>
        <v>3.3927580038245635E-2</v>
      </c>
      <c r="V13" s="485">
        <v>11</v>
      </c>
      <c r="W13" s="374"/>
      <c r="X13" s="374"/>
    </row>
    <row r="14" spans="1:30" x14ac:dyDescent="0.3">
      <c r="S14" s="374" t="s">
        <v>232</v>
      </c>
      <c r="T14" s="487">
        <f>V14/G6*100</f>
        <v>12.5</v>
      </c>
      <c r="V14" s="485">
        <v>12</v>
      </c>
      <c r="W14" s="374"/>
      <c r="X14" s="374"/>
    </row>
    <row r="15" spans="1:30" x14ac:dyDescent="0.3">
      <c r="S15" s="484"/>
      <c r="T15" s="325"/>
      <c r="V15" s="485"/>
      <c r="W15" s="325"/>
      <c r="X15" s="325"/>
      <c r="Y15" s="37"/>
      <c r="Z15" s="37"/>
      <c r="AA15" s="37"/>
      <c r="AB15" s="37"/>
      <c r="AC15" s="37"/>
    </row>
    <row r="19" spans="19:27" ht="21" x14ac:dyDescent="0.35">
      <c r="S19" s="486" t="s">
        <v>369</v>
      </c>
    </row>
    <row r="20" spans="19:27" ht="75" x14ac:dyDescent="0.3">
      <c r="S20" s="330" t="s">
        <v>59</v>
      </c>
      <c r="T20" s="330" t="s">
        <v>60</v>
      </c>
      <c r="U20" s="330" t="s">
        <v>61</v>
      </c>
      <c r="V20" s="330" t="s">
        <v>62</v>
      </c>
      <c r="W20" s="330" t="s">
        <v>63</v>
      </c>
      <c r="X20" s="330" t="s">
        <v>64</v>
      </c>
      <c r="Y20" s="330" t="s">
        <v>65</v>
      </c>
      <c r="Z20" s="330" t="s">
        <v>66</v>
      </c>
      <c r="AA20" s="330" t="s">
        <v>67</v>
      </c>
    </row>
    <row r="21" spans="19:27" x14ac:dyDescent="0.3">
      <c r="S21" s="321">
        <f>S4/AC4*100</f>
        <v>14.652014652014653</v>
      </c>
      <c r="T21" s="321">
        <f>T4/AC4*100</f>
        <v>3.296703296703297</v>
      </c>
      <c r="U21" s="321">
        <f>U4/AC4*100</f>
        <v>4.7619047619047619</v>
      </c>
      <c r="V21" s="321">
        <f>V4/AC4*100</f>
        <v>11.355311355311356</v>
      </c>
      <c r="W21" s="321">
        <f>W4/AC4*100</f>
        <v>60.805860805860803</v>
      </c>
      <c r="X21" s="321">
        <f>X4/AC4*100</f>
        <v>1.098901098901099</v>
      </c>
      <c r="Y21" s="321">
        <f>Y4/AC4*100</f>
        <v>1.8315018315018317</v>
      </c>
      <c r="Z21" s="321">
        <f>Z4/AC4*100</f>
        <v>1.8315018315018317</v>
      </c>
      <c r="AA21" s="321">
        <f>AA4/AC4*100</f>
        <v>0.36630036630036628</v>
      </c>
    </row>
  </sheetData>
  <sheetProtection selectLockedCells="1" selectUnlockedCells="1"/>
  <mergeCells count="6">
    <mergeCell ref="A1:M1"/>
    <mergeCell ref="N2:N3"/>
    <mergeCell ref="A2:A3"/>
    <mergeCell ref="B2:C2"/>
    <mergeCell ref="D2:H2"/>
    <mergeCell ref="I2:M2"/>
  </mergeCells>
  <printOptions horizontalCentered="1"/>
  <pageMargins left="0.55000000000000004" right="0.2" top="0.48" bottom="0.35416666666666669" header="0.21" footer="0.51180555555555551"/>
  <pageSetup paperSize="9" firstPageNumber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20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82" sqref="Q82"/>
    </sheetView>
  </sheetViews>
  <sheetFormatPr defaultRowHeight="18.75" x14ac:dyDescent="0.3"/>
  <cols>
    <col min="1" max="1" width="30.25" style="374" customWidth="1"/>
    <col min="2" max="2" width="7.875" style="374" customWidth="1"/>
    <col min="3" max="3" width="8" style="374" customWidth="1"/>
    <col min="4" max="5" width="7.375" style="374" customWidth="1"/>
    <col min="6" max="6" width="9.5" style="374" customWidth="1"/>
    <col min="7" max="7" width="8.5" style="374" customWidth="1"/>
    <col min="8" max="9" width="7.375" style="374" customWidth="1"/>
    <col min="10" max="10" width="10.25" style="374" customWidth="1"/>
    <col min="11" max="12" width="7.375" style="374" customWidth="1"/>
    <col min="13" max="13" width="8" style="374" customWidth="1"/>
    <col min="14" max="23" width="9" style="374"/>
    <col min="24" max="16384" width="9" style="5"/>
  </cols>
  <sheetData>
    <row r="1" spans="1:15" ht="21" x14ac:dyDescent="0.35">
      <c r="A1" s="1015" t="s">
        <v>365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</row>
    <row r="2" spans="1:15" ht="71.25" customHeight="1" x14ac:dyDescent="0.3">
      <c r="A2" s="328" t="s">
        <v>158</v>
      </c>
      <c r="B2" s="328" t="s">
        <v>56</v>
      </c>
      <c r="C2" s="330" t="s">
        <v>59</v>
      </c>
      <c r="D2" s="330" t="s">
        <v>60</v>
      </c>
      <c r="E2" s="330" t="s">
        <v>61</v>
      </c>
      <c r="F2" s="330" t="s">
        <v>62</v>
      </c>
      <c r="G2" s="330" t="s">
        <v>63</v>
      </c>
      <c r="H2" s="330" t="s">
        <v>64</v>
      </c>
      <c r="I2" s="330" t="s">
        <v>65</v>
      </c>
      <c r="J2" s="330" t="s">
        <v>66</v>
      </c>
      <c r="K2" s="330" t="s">
        <v>67</v>
      </c>
      <c r="L2" s="330" t="s">
        <v>68</v>
      </c>
      <c r="M2" s="328" t="s">
        <v>29</v>
      </c>
    </row>
    <row r="3" spans="1:15" ht="22.5" customHeight="1" x14ac:dyDescent="0.3">
      <c r="A3" s="1034" t="s">
        <v>177</v>
      </c>
      <c r="B3" s="421" t="s">
        <v>31</v>
      </c>
      <c r="C3" s="422">
        <v>0</v>
      </c>
      <c r="D3" s="422">
        <v>0</v>
      </c>
      <c r="E3" s="422">
        <v>0</v>
      </c>
      <c r="F3" s="422">
        <v>0</v>
      </c>
      <c r="G3" s="422">
        <v>0</v>
      </c>
      <c r="H3" s="422">
        <v>0</v>
      </c>
      <c r="I3" s="422">
        <v>0</v>
      </c>
      <c r="J3" s="422">
        <v>0</v>
      </c>
      <c r="K3" s="422">
        <v>0</v>
      </c>
      <c r="L3" s="422">
        <v>0</v>
      </c>
      <c r="M3" s="424">
        <f>C3+D3+E3+F3+G3+H3+I3+J3+K3+L3</f>
        <v>0</v>
      </c>
    </row>
    <row r="4" spans="1:15" ht="22.5" customHeight="1" x14ac:dyDescent="0.3">
      <c r="A4" s="1034"/>
      <c r="B4" s="423" t="s">
        <v>230</v>
      </c>
      <c r="C4" s="117">
        <v>2</v>
      </c>
      <c r="D4" s="117">
        <v>2</v>
      </c>
      <c r="E4" s="117">
        <v>0</v>
      </c>
      <c r="F4" s="117">
        <v>2</v>
      </c>
      <c r="G4" s="117">
        <v>3</v>
      </c>
      <c r="H4" s="117">
        <v>1</v>
      </c>
      <c r="I4" s="117">
        <v>0</v>
      </c>
      <c r="J4" s="117">
        <v>0</v>
      </c>
      <c r="K4" s="117">
        <v>0</v>
      </c>
      <c r="L4" s="117">
        <v>0</v>
      </c>
      <c r="M4" s="424">
        <f>C4+D4+E4+F4+G4+H4+I4+J4+K4+L4</f>
        <v>10</v>
      </c>
    </row>
    <row r="5" spans="1:15" ht="22.5" customHeight="1" x14ac:dyDescent="0.3">
      <c r="A5" s="1034"/>
      <c r="B5" s="423" t="s">
        <v>231</v>
      </c>
      <c r="C5" s="117">
        <v>0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424">
        <f t="shared" ref="M5:M68" si="0">C5+D5+E5+F5+G5+H5+I5+J5+K5+L5</f>
        <v>0</v>
      </c>
    </row>
    <row r="6" spans="1:15" ht="22.5" customHeight="1" x14ac:dyDescent="0.3">
      <c r="A6" s="1034"/>
      <c r="B6" s="435" t="s">
        <v>232</v>
      </c>
      <c r="C6" s="436">
        <v>1</v>
      </c>
      <c r="D6" s="436">
        <v>0</v>
      </c>
      <c r="E6" s="436">
        <v>0</v>
      </c>
      <c r="F6" s="436">
        <v>0</v>
      </c>
      <c r="G6" s="436">
        <v>0</v>
      </c>
      <c r="H6" s="436">
        <v>1</v>
      </c>
      <c r="I6" s="436">
        <v>0</v>
      </c>
      <c r="J6" s="436">
        <v>0</v>
      </c>
      <c r="K6" s="436">
        <v>0</v>
      </c>
      <c r="L6" s="436">
        <v>0</v>
      </c>
      <c r="M6" s="439">
        <f t="shared" si="0"/>
        <v>2</v>
      </c>
      <c r="O6"/>
    </row>
    <row r="7" spans="1:15" ht="22.5" customHeight="1" x14ac:dyDescent="0.3">
      <c r="A7" s="1041"/>
      <c r="B7" s="428" t="s">
        <v>22</v>
      </c>
      <c r="C7" s="429">
        <f>C3+C4+C5+C6</f>
        <v>3</v>
      </c>
      <c r="D7" s="429">
        <f t="shared" ref="D7:L7" si="1">D3+D4+D5+D6</f>
        <v>2</v>
      </c>
      <c r="E7" s="429">
        <f t="shared" si="1"/>
        <v>0</v>
      </c>
      <c r="F7" s="429">
        <f t="shared" si="1"/>
        <v>2</v>
      </c>
      <c r="G7" s="429">
        <f t="shared" si="1"/>
        <v>3</v>
      </c>
      <c r="H7" s="429">
        <f t="shared" si="1"/>
        <v>2</v>
      </c>
      <c r="I7" s="429">
        <f t="shared" si="1"/>
        <v>0</v>
      </c>
      <c r="J7" s="429">
        <f t="shared" si="1"/>
        <v>0</v>
      </c>
      <c r="K7" s="429">
        <f t="shared" si="1"/>
        <v>0</v>
      </c>
      <c r="L7" s="470">
        <f t="shared" si="1"/>
        <v>0</v>
      </c>
      <c r="M7" s="467">
        <f t="shared" si="0"/>
        <v>12</v>
      </c>
    </row>
    <row r="8" spans="1:15" ht="22.5" customHeight="1" x14ac:dyDescent="0.3">
      <c r="A8" s="1034" t="s">
        <v>179</v>
      </c>
      <c r="B8" s="433" t="s">
        <v>31</v>
      </c>
      <c r="C8" s="434">
        <v>0</v>
      </c>
      <c r="D8" s="434">
        <v>0</v>
      </c>
      <c r="E8" s="434">
        <v>0</v>
      </c>
      <c r="F8" s="434">
        <v>0</v>
      </c>
      <c r="G8" s="434">
        <v>0</v>
      </c>
      <c r="H8" s="434">
        <v>0</v>
      </c>
      <c r="I8" s="434">
        <v>0</v>
      </c>
      <c r="J8" s="434">
        <v>0</v>
      </c>
      <c r="K8" s="434">
        <v>0</v>
      </c>
      <c r="L8" s="434">
        <v>0</v>
      </c>
      <c r="M8" s="432">
        <f t="shared" si="0"/>
        <v>0</v>
      </c>
    </row>
    <row r="9" spans="1:15" ht="22.5" customHeight="1" x14ac:dyDescent="0.3">
      <c r="A9" s="1034"/>
      <c r="B9" s="423" t="s">
        <v>230</v>
      </c>
      <c r="C9" s="117">
        <v>2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424">
        <f t="shared" si="0"/>
        <v>2</v>
      </c>
    </row>
    <row r="10" spans="1:15" ht="22.5" customHeight="1" x14ac:dyDescent="0.3">
      <c r="A10" s="1034"/>
      <c r="B10" s="423" t="s">
        <v>231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424">
        <f t="shared" si="0"/>
        <v>0</v>
      </c>
    </row>
    <row r="11" spans="1:15" ht="22.5" customHeight="1" x14ac:dyDescent="0.3">
      <c r="A11" s="1034"/>
      <c r="B11" s="435" t="s">
        <v>232</v>
      </c>
      <c r="C11" s="436">
        <v>0</v>
      </c>
      <c r="D11" s="436">
        <v>0</v>
      </c>
      <c r="E11" s="436">
        <v>0</v>
      </c>
      <c r="F11" s="436">
        <v>0</v>
      </c>
      <c r="G11" s="436">
        <v>0</v>
      </c>
      <c r="H11" s="436">
        <v>0</v>
      </c>
      <c r="I11" s="436">
        <v>0</v>
      </c>
      <c r="J11" s="436">
        <v>0</v>
      </c>
      <c r="K11" s="436">
        <v>0</v>
      </c>
      <c r="L11" s="436">
        <v>0</v>
      </c>
      <c r="M11" s="439">
        <f>C11+D11+E11+F11+G11+H11+I11+J11+K11+L11</f>
        <v>0</v>
      </c>
    </row>
    <row r="12" spans="1:15" ht="22.5" customHeight="1" x14ac:dyDescent="0.3">
      <c r="A12" s="1041"/>
      <c r="B12" s="428" t="s">
        <v>22</v>
      </c>
      <c r="C12" s="429">
        <f>SUM(C8:C11)</f>
        <v>2</v>
      </c>
      <c r="D12" s="429">
        <f t="shared" ref="D12:L12" si="2">SUM(D8:D11)</f>
        <v>0</v>
      </c>
      <c r="E12" s="429">
        <f t="shared" si="2"/>
        <v>0</v>
      </c>
      <c r="F12" s="429">
        <f t="shared" si="2"/>
        <v>0</v>
      </c>
      <c r="G12" s="429">
        <f t="shared" si="2"/>
        <v>0</v>
      </c>
      <c r="H12" s="429">
        <f t="shared" si="2"/>
        <v>0</v>
      </c>
      <c r="I12" s="429">
        <f t="shared" si="2"/>
        <v>0</v>
      </c>
      <c r="J12" s="429">
        <f t="shared" si="2"/>
        <v>0</v>
      </c>
      <c r="K12" s="429">
        <f t="shared" si="2"/>
        <v>0</v>
      </c>
      <c r="L12" s="429">
        <f t="shared" si="2"/>
        <v>0</v>
      </c>
      <c r="M12" s="467">
        <f t="shared" si="0"/>
        <v>2</v>
      </c>
    </row>
    <row r="13" spans="1:15" ht="22.5" customHeight="1" x14ac:dyDescent="0.3">
      <c r="A13" s="1034" t="s">
        <v>180</v>
      </c>
      <c r="B13" s="430" t="s">
        <v>31</v>
      </c>
      <c r="C13" s="431">
        <v>0</v>
      </c>
      <c r="D13" s="431">
        <v>0</v>
      </c>
      <c r="E13" s="431">
        <v>0</v>
      </c>
      <c r="F13" s="431">
        <v>0</v>
      </c>
      <c r="G13" s="431">
        <v>0</v>
      </c>
      <c r="H13" s="431">
        <v>0</v>
      </c>
      <c r="I13" s="431">
        <v>0</v>
      </c>
      <c r="J13" s="431">
        <v>0</v>
      </c>
      <c r="K13" s="431">
        <v>0</v>
      </c>
      <c r="L13" s="431">
        <v>0</v>
      </c>
      <c r="M13" s="432">
        <f t="shared" si="0"/>
        <v>0</v>
      </c>
    </row>
    <row r="14" spans="1:15" ht="22.5" customHeight="1" x14ac:dyDescent="0.3">
      <c r="A14" s="1034"/>
      <c r="B14" s="423" t="s">
        <v>230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424">
        <f t="shared" si="0"/>
        <v>0</v>
      </c>
    </row>
    <row r="15" spans="1:15" ht="22.5" customHeight="1" x14ac:dyDescent="0.3">
      <c r="A15" s="1034"/>
      <c r="B15" s="423" t="s">
        <v>231</v>
      </c>
      <c r="C15" s="117">
        <v>1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424">
        <f t="shared" si="0"/>
        <v>1</v>
      </c>
    </row>
    <row r="16" spans="1:15" ht="22.5" customHeight="1" x14ac:dyDescent="0.3">
      <c r="A16" s="1034"/>
      <c r="B16" s="425" t="s">
        <v>232</v>
      </c>
      <c r="C16" s="426">
        <v>0</v>
      </c>
      <c r="D16" s="426">
        <v>0</v>
      </c>
      <c r="E16" s="426">
        <v>0</v>
      </c>
      <c r="F16" s="426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39">
        <f t="shared" si="0"/>
        <v>0</v>
      </c>
    </row>
    <row r="17" spans="1:13" ht="22.5" customHeight="1" x14ac:dyDescent="0.3">
      <c r="A17" s="1034"/>
      <c r="B17" s="419" t="s">
        <v>22</v>
      </c>
      <c r="C17" s="420">
        <v>1</v>
      </c>
      <c r="D17" s="420">
        <v>0</v>
      </c>
      <c r="E17" s="420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465">
        <v>0</v>
      </c>
      <c r="M17" s="467">
        <f t="shared" si="0"/>
        <v>1</v>
      </c>
    </row>
    <row r="18" spans="1:13" ht="22.5" customHeight="1" x14ac:dyDescent="0.3">
      <c r="A18" s="1034" t="s">
        <v>363</v>
      </c>
      <c r="B18" s="421" t="s">
        <v>31</v>
      </c>
      <c r="C18" s="422">
        <v>0</v>
      </c>
      <c r="D18" s="422">
        <v>0</v>
      </c>
      <c r="E18" s="422">
        <v>0</v>
      </c>
      <c r="F18" s="422">
        <v>0</v>
      </c>
      <c r="G18" s="422">
        <v>0</v>
      </c>
      <c r="H18" s="422">
        <v>0</v>
      </c>
      <c r="I18" s="422">
        <v>0</v>
      </c>
      <c r="J18" s="422">
        <v>0</v>
      </c>
      <c r="K18" s="422">
        <v>0</v>
      </c>
      <c r="L18" s="422">
        <v>0</v>
      </c>
      <c r="M18" s="432">
        <f t="shared" si="0"/>
        <v>0</v>
      </c>
    </row>
    <row r="19" spans="1:13" ht="22.5" customHeight="1" x14ac:dyDescent="0.3">
      <c r="A19" s="1034"/>
      <c r="B19" s="423" t="s">
        <v>230</v>
      </c>
      <c r="C19" s="117">
        <v>2</v>
      </c>
      <c r="D19" s="117">
        <v>1</v>
      </c>
      <c r="E19" s="117">
        <v>2</v>
      </c>
      <c r="F19" s="117">
        <v>4</v>
      </c>
      <c r="G19" s="117">
        <v>3</v>
      </c>
      <c r="H19" s="117">
        <v>0</v>
      </c>
      <c r="I19" s="117">
        <v>1</v>
      </c>
      <c r="J19" s="117">
        <v>0</v>
      </c>
      <c r="K19" s="117">
        <v>0</v>
      </c>
      <c r="L19" s="117">
        <v>0</v>
      </c>
      <c r="M19" s="424">
        <f t="shared" si="0"/>
        <v>13</v>
      </c>
    </row>
    <row r="20" spans="1:13" ht="22.5" customHeight="1" x14ac:dyDescent="0.3">
      <c r="A20" s="1034"/>
      <c r="B20" s="423" t="s">
        <v>231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424">
        <f t="shared" si="0"/>
        <v>0</v>
      </c>
    </row>
    <row r="21" spans="1:13" ht="22.5" customHeight="1" x14ac:dyDescent="0.3">
      <c r="A21" s="1034"/>
      <c r="B21" s="435" t="s">
        <v>232</v>
      </c>
      <c r="C21" s="436">
        <v>0</v>
      </c>
      <c r="D21" s="436">
        <v>0</v>
      </c>
      <c r="E21" s="436">
        <v>0</v>
      </c>
      <c r="F21" s="436">
        <v>0</v>
      </c>
      <c r="G21" s="436">
        <v>0</v>
      </c>
      <c r="H21" s="436">
        <v>0</v>
      </c>
      <c r="I21" s="436">
        <v>0</v>
      </c>
      <c r="J21" s="436">
        <v>0</v>
      </c>
      <c r="K21" s="436">
        <v>0</v>
      </c>
      <c r="L21" s="436">
        <v>0</v>
      </c>
      <c r="M21" s="439">
        <f t="shared" si="0"/>
        <v>0</v>
      </c>
    </row>
    <row r="22" spans="1:13" ht="22.5" customHeight="1" x14ac:dyDescent="0.3">
      <c r="A22" s="1041"/>
      <c r="B22" s="428" t="s">
        <v>22</v>
      </c>
      <c r="C22" s="429">
        <v>2</v>
      </c>
      <c r="D22" s="429">
        <v>1</v>
      </c>
      <c r="E22" s="429">
        <v>2</v>
      </c>
      <c r="F22" s="429">
        <v>4</v>
      </c>
      <c r="G22" s="429">
        <v>3</v>
      </c>
      <c r="H22" s="429">
        <v>0</v>
      </c>
      <c r="I22" s="429">
        <v>1</v>
      </c>
      <c r="J22" s="429">
        <v>0</v>
      </c>
      <c r="K22" s="429">
        <v>0</v>
      </c>
      <c r="L22" s="470">
        <v>0</v>
      </c>
      <c r="M22" s="467">
        <f t="shared" si="0"/>
        <v>13</v>
      </c>
    </row>
    <row r="23" spans="1:13" ht="24" customHeight="1" x14ac:dyDescent="0.3">
      <c r="A23" s="1034" t="s">
        <v>182</v>
      </c>
      <c r="B23" s="433" t="s">
        <v>31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0</v>
      </c>
      <c r="L23" s="434">
        <v>0</v>
      </c>
      <c r="M23" s="432">
        <f t="shared" si="0"/>
        <v>0</v>
      </c>
    </row>
    <row r="24" spans="1:13" ht="24" customHeight="1" x14ac:dyDescent="0.3">
      <c r="A24" s="1034"/>
      <c r="B24" s="423" t="s">
        <v>230</v>
      </c>
      <c r="C24" s="117">
        <v>0</v>
      </c>
      <c r="D24" s="117">
        <v>0</v>
      </c>
      <c r="E24" s="117">
        <v>2</v>
      </c>
      <c r="F24" s="117">
        <v>2</v>
      </c>
      <c r="G24" s="117">
        <v>0</v>
      </c>
      <c r="H24" s="117">
        <v>0</v>
      </c>
      <c r="I24" s="117">
        <v>0</v>
      </c>
      <c r="J24" s="117">
        <v>1</v>
      </c>
      <c r="K24" s="117">
        <v>0</v>
      </c>
      <c r="L24" s="117">
        <v>0</v>
      </c>
      <c r="M24" s="424">
        <f t="shared" si="0"/>
        <v>5</v>
      </c>
    </row>
    <row r="25" spans="1:13" ht="24" customHeight="1" x14ac:dyDescent="0.3">
      <c r="A25" s="1034"/>
      <c r="B25" s="423" t="s">
        <v>231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424">
        <f t="shared" si="0"/>
        <v>0</v>
      </c>
    </row>
    <row r="26" spans="1:13" ht="24" customHeight="1" x14ac:dyDescent="0.3">
      <c r="A26" s="1034"/>
      <c r="B26" s="435" t="s">
        <v>232</v>
      </c>
      <c r="C26" s="436">
        <v>0</v>
      </c>
      <c r="D26" s="436">
        <v>0</v>
      </c>
      <c r="E26" s="436">
        <v>0</v>
      </c>
      <c r="F26" s="436">
        <v>0</v>
      </c>
      <c r="G26" s="436">
        <v>0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9">
        <f t="shared" si="0"/>
        <v>0</v>
      </c>
    </row>
    <row r="27" spans="1:13" ht="24" customHeight="1" x14ac:dyDescent="0.3">
      <c r="A27" s="1041"/>
      <c r="B27" s="428" t="s">
        <v>22</v>
      </c>
      <c r="C27" s="429">
        <v>0</v>
      </c>
      <c r="D27" s="429">
        <v>0</v>
      </c>
      <c r="E27" s="429">
        <v>2</v>
      </c>
      <c r="F27" s="429">
        <v>2</v>
      </c>
      <c r="G27" s="429">
        <v>0</v>
      </c>
      <c r="H27" s="429">
        <v>0</v>
      </c>
      <c r="I27" s="429">
        <v>0</v>
      </c>
      <c r="J27" s="429">
        <v>1</v>
      </c>
      <c r="K27" s="429">
        <v>0</v>
      </c>
      <c r="L27" s="470">
        <v>0</v>
      </c>
      <c r="M27" s="467">
        <f t="shared" si="0"/>
        <v>5</v>
      </c>
    </row>
    <row r="28" spans="1:13" ht="24" customHeight="1" x14ac:dyDescent="0.3">
      <c r="A28" s="1034" t="s">
        <v>278</v>
      </c>
      <c r="B28" s="433" t="s">
        <v>31</v>
      </c>
      <c r="C28" s="434">
        <v>0</v>
      </c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2">
        <f t="shared" si="0"/>
        <v>0</v>
      </c>
    </row>
    <row r="29" spans="1:13" ht="24" customHeight="1" x14ac:dyDescent="0.3">
      <c r="A29" s="1034"/>
      <c r="B29" s="423" t="s">
        <v>230</v>
      </c>
      <c r="C29" s="117">
        <v>2</v>
      </c>
      <c r="D29" s="117">
        <v>0</v>
      </c>
      <c r="E29" s="117">
        <v>1</v>
      </c>
      <c r="F29" s="117">
        <v>1</v>
      </c>
      <c r="G29" s="117">
        <v>7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424">
        <f t="shared" si="0"/>
        <v>11</v>
      </c>
    </row>
    <row r="30" spans="1:13" ht="24" customHeight="1" x14ac:dyDescent="0.3">
      <c r="A30" s="1034"/>
      <c r="B30" s="423" t="s">
        <v>231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424">
        <f t="shared" si="0"/>
        <v>0</v>
      </c>
    </row>
    <row r="31" spans="1:13" ht="24" customHeight="1" x14ac:dyDescent="0.3">
      <c r="A31" s="1034"/>
      <c r="B31" s="435" t="s">
        <v>232</v>
      </c>
      <c r="C31" s="436">
        <v>0</v>
      </c>
      <c r="D31" s="436">
        <v>0</v>
      </c>
      <c r="E31" s="436">
        <v>0</v>
      </c>
      <c r="F31" s="436">
        <v>0</v>
      </c>
      <c r="G31" s="436">
        <v>0</v>
      </c>
      <c r="H31" s="436">
        <v>0</v>
      </c>
      <c r="I31" s="436">
        <v>0</v>
      </c>
      <c r="J31" s="436">
        <v>0</v>
      </c>
      <c r="K31" s="436">
        <v>0</v>
      </c>
      <c r="L31" s="436">
        <v>0</v>
      </c>
      <c r="M31" s="439">
        <f t="shared" si="0"/>
        <v>0</v>
      </c>
    </row>
    <row r="32" spans="1:13" ht="24" customHeight="1" x14ac:dyDescent="0.3">
      <c r="A32" s="1041"/>
      <c r="B32" s="428" t="s">
        <v>22</v>
      </c>
      <c r="C32" s="429">
        <v>2</v>
      </c>
      <c r="D32" s="429">
        <v>0</v>
      </c>
      <c r="E32" s="429">
        <v>1</v>
      </c>
      <c r="F32" s="429">
        <v>1</v>
      </c>
      <c r="G32" s="429">
        <v>7</v>
      </c>
      <c r="H32" s="429">
        <v>0</v>
      </c>
      <c r="I32" s="429">
        <v>0</v>
      </c>
      <c r="J32" s="429">
        <v>0</v>
      </c>
      <c r="K32" s="429">
        <v>0</v>
      </c>
      <c r="L32" s="470">
        <v>0</v>
      </c>
      <c r="M32" s="467">
        <f t="shared" si="0"/>
        <v>11</v>
      </c>
    </row>
    <row r="33" spans="1:13" ht="24" customHeight="1" x14ac:dyDescent="0.3">
      <c r="A33" s="1034" t="s">
        <v>185</v>
      </c>
      <c r="B33" s="433" t="s">
        <v>31</v>
      </c>
      <c r="C33" s="434">
        <v>0</v>
      </c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4">
        <v>0</v>
      </c>
      <c r="L33" s="434">
        <v>0</v>
      </c>
      <c r="M33" s="432">
        <f t="shared" si="0"/>
        <v>0</v>
      </c>
    </row>
    <row r="34" spans="1:13" ht="24" customHeight="1" x14ac:dyDescent="0.3">
      <c r="A34" s="1034"/>
      <c r="B34" s="423" t="s">
        <v>230</v>
      </c>
      <c r="C34" s="117">
        <v>0</v>
      </c>
      <c r="D34" s="117">
        <v>1</v>
      </c>
      <c r="E34" s="117">
        <v>0</v>
      </c>
      <c r="F34" s="117">
        <v>0</v>
      </c>
      <c r="G34" s="117">
        <v>5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424">
        <f t="shared" si="0"/>
        <v>6</v>
      </c>
    </row>
    <row r="35" spans="1:13" ht="24" customHeight="1" x14ac:dyDescent="0.3">
      <c r="A35" s="1034"/>
      <c r="B35" s="423" t="s">
        <v>231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424">
        <f t="shared" si="0"/>
        <v>0</v>
      </c>
    </row>
    <row r="36" spans="1:13" ht="24" customHeight="1" x14ac:dyDescent="0.3">
      <c r="A36" s="1034"/>
      <c r="B36" s="435" t="s">
        <v>232</v>
      </c>
      <c r="C36" s="436">
        <v>0</v>
      </c>
      <c r="D36" s="436">
        <v>1</v>
      </c>
      <c r="E36" s="436">
        <v>0</v>
      </c>
      <c r="F36" s="436">
        <v>0</v>
      </c>
      <c r="G36" s="436">
        <v>1</v>
      </c>
      <c r="H36" s="436">
        <v>0</v>
      </c>
      <c r="I36" s="436">
        <v>0</v>
      </c>
      <c r="J36" s="436">
        <v>0</v>
      </c>
      <c r="K36" s="436">
        <v>0</v>
      </c>
      <c r="L36" s="436">
        <v>0</v>
      </c>
      <c r="M36" s="439">
        <f t="shared" si="0"/>
        <v>2</v>
      </c>
    </row>
    <row r="37" spans="1:13" ht="24" customHeight="1" x14ac:dyDescent="0.3">
      <c r="A37" s="1041"/>
      <c r="B37" s="428" t="s">
        <v>22</v>
      </c>
      <c r="C37" s="429">
        <f>SUM(C33:C36)</f>
        <v>0</v>
      </c>
      <c r="D37" s="429">
        <f t="shared" ref="D37:L37" si="3">SUM(D33:D36)</f>
        <v>2</v>
      </c>
      <c r="E37" s="429">
        <f t="shared" si="3"/>
        <v>0</v>
      </c>
      <c r="F37" s="429">
        <f t="shared" si="3"/>
        <v>0</v>
      </c>
      <c r="G37" s="429">
        <f t="shared" si="3"/>
        <v>6</v>
      </c>
      <c r="H37" s="429">
        <f t="shared" si="3"/>
        <v>0</v>
      </c>
      <c r="I37" s="429">
        <f t="shared" si="3"/>
        <v>0</v>
      </c>
      <c r="J37" s="429">
        <f t="shared" si="3"/>
        <v>0</v>
      </c>
      <c r="K37" s="429">
        <f t="shared" si="3"/>
        <v>0</v>
      </c>
      <c r="L37" s="429">
        <f t="shared" si="3"/>
        <v>0</v>
      </c>
      <c r="M37" s="467">
        <f t="shared" si="0"/>
        <v>8</v>
      </c>
    </row>
    <row r="38" spans="1:13" ht="24" customHeight="1" x14ac:dyDescent="0.3">
      <c r="A38" s="1034" t="s">
        <v>186</v>
      </c>
      <c r="B38" s="433" t="s">
        <v>31</v>
      </c>
      <c r="C38" s="434">
        <v>0</v>
      </c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2">
        <f t="shared" si="0"/>
        <v>0</v>
      </c>
    </row>
    <row r="39" spans="1:13" ht="24" customHeight="1" x14ac:dyDescent="0.3">
      <c r="A39" s="1034"/>
      <c r="B39" s="423" t="s">
        <v>230</v>
      </c>
      <c r="C39" s="117">
        <v>0</v>
      </c>
      <c r="D39" s="117">
        <v>0</v>
      </c>
      <c r="E39" s="117">
        <v>0</v>
      </c>
      <c r="F39" s="117">
        <v>1</v>
      </c>
      <c r="G39" s="117">
        <v>8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424">
        <f t="shared" si="0"/>
        <v>9</v>
      </c>
    </row>
    <row r="40" spans="1:13" ht="24" customHeight="1" x14ac:dyDescent="0.3">
      <c r="A40" s="1034"/>
      <c r="B40" s="423" t="s">
        <v>231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424">
        <f t="shared" si="0"/>
        <v>0</v>
      </c>
    </row>
    <row r="41" spans="1:13" ht="24" customHeight="1" x14ac:dyDescent="0.3">
      <c r="A41" s="1034"/>
      <c r="B41" s="437" t="s">
        <v>232</v>
      </c>
      <c r="C41" s="438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38">
        <v>0</v>
      </c>
      <c r="J41" s="438">
        <v>0</v>
      </c>
      <c r="K41" s="438">
        <v>0</v>
      </c>
      <c r="L41" s="438">
        <v>0</v>
      </c>
      <c r="M41" s="439">
        <f t="shared" si="0"/>
        <v>0</v>
      </c>
    </row>
    <row r="42" spans="1:13" ht="24" customHeight="1" x14ac:dyDescent="0.3">
      <c r="A42" s="1041"/>
      <c r="B42" s="428" t="s">
        <v>22</v>
      </c>
      <c r="C42" s="429">
        <v>0</v>
      </c>
      <c r="D42" s="429">
        <v>0</v>
      </c>
      <c r="E42" s="429">
        <v>0</v>
      </c>
      <c r="F42" s="429">
        <v>1</v>
      </c>
      <c r="G42" s="429">
        <v>8</v>
      </c>
      <c r="H42" s="429">
        <v>0</v>
      </c>
      <c r="I42" s="429">
        <v>0</v>
      </c>
      <c r="J42" s="429">
        <v>0</v>
      </c>
      <c r="K42" s="429">
        <v>0</v>
      </c>
      <c r="L42" s="470">
        <v>0</v>
      </c>
      <c r="M42" s="467">
        <f t="shared" si="0"/>
        <v>9</v>
      </c>
    </row>
    <row r="43" spans="1:13" ht="24" customHeight="1" x14ac:dyDescent="0.3">
      <c r="A43" s="1034" t="s">
        <v>188</v>
      </c>
      <c r="B43" s="433" t="s">
        <v>31</v>
      </c>
      <c r="C43" s="434">
        <v>0</v>
      </c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2">
        <f t="shared" si="0"/>
        <v>0</v>
      </c>
    </row>
    <row r="44" spans="1:13" ht="24" customHeight="1" x14ac:dyDescent="0.3">
      <c r="A44" s="1034"/>
      <c r="B44" s="423" t="s">
        <v>230</v>
      </c>
      <c r="C44" s="117">
        <v>0</v>
      </c>
      <c r="D44" s="117">
        <v>0</v>
      </c>
      <c r="E44" s="117">
        <v>1</v>
      </c>
      <c r="F44" s="117">
        <v>1</v>
      </c>
      <c r="G44" s="117">
        <v>13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424">
        <f t="shared" si="0"/>
        <v>15</v>
      </c>
    </row>
    <row r="45" spans="1:13" ht="24" customHeight="1" x14ac:dyDescent="0.3">
      <c r="A45" s="1034"/>
      <c r="B45" s="423" t="s">
        <v>231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424">
        <f t="shared" si="0"/>
        <v>0</v>
      </c>
    </row>
    <row r="46" spans="1:13" ht="24" customHeight="1" x14ac:dyDescent="0.3">
      <c r="A46" s="1034"/>
      <c r="B46" s="437" t="s">
        <v>232</v>
      </c>
      <c r="C46" s="438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9">
        <f t="shared" si="0"/>
        <v>0</v>
      </c>
    </row>
    <row r="47" spans="1:13" ht="24" customHeight="1" x14ac:dyDescent="0.3">
      <c r="A47" s="1045"/>
      <c r="B47" s="463" t="s">
        <v>22</v>
      </c>
      <c r="C47" s="462">
        <v>0</v>
      </c>
      <c r="D47" s="462">
        <v>0</v>
      </c>
      <c r="E47" s="462">
        <v>1</v>
      </c>
      <c r="F47" s="462">
        <v>1</v>
      </c>
      <c r="G47" s="462">
        <v>13</v>
      </c>
      <c r="H47" s="462">
        <v>0</v>
      </c>
      <c r="I47" s="462">
        <v>0</v>
      </c>
      <c r="J47" s="462">
        <v>0</v>
      </c>
      <c r="K47" s="462">
        <v>0</v>
      </c>
      <c r="L47" s="471">
        <v>0</v>
      </c>
      <c r="M47" s="467">
        <f t="shared" si="0"/>
        <v>15</v>
      </c>
    </row>
    <row r="48" spans="1:13" ht="24" customHeight="1" x14ac:dyDescent="0.3">
      <c r="A48" s="1046" t="s">
        <v>189</v>
      </c>
      <c r="B48" s="433" t="s">
        <v>31</v>
      </c>
      <c r="C48" s="434">
        <v>0</v>
      </c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4">
        <v>0</v>
      </c>
      <c r="L48" s="434">
        <v>0</v>
      </c>
      <c r="M48" s="432">
        <f t="shared" si="0"/>
        <v>0</v>
      </c>
    </row>
    <row r="49" spans="1:13" ht="24" customHeight="1" x14ac:dyDescent="0.3">
      <c r="A49" s="1047"/>
      <c r="B49" s="423" t="s">
        <v>230</v>
      </c>
      <c r="C49" s="117">
        <v>0</v>
      </c>
      <c r="D49" s="117">
        <v>0</v>
      </c>
      <c r="E49" s="117">
        <v>0</v>
      </c>
      <c r="F49" s="117">
        <v>2</v>
      </c>
      <c r="G49" s="117">
        <v>6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424">
        <f t="shared" si="0"/>
        <v>8</v>
      </c>
    </row>
    <row r="50" spans="1:13" ht="24" customHeight="1" x14ac:dyDescent="0.3">
      <c r="A50" s="1047"/>
      <c r="B50" s="423" t="s">
        <v>231</v>
      </c>
      <c r="C50" s="117">
        <v>1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424">
        <f t="shared" si="0"/>
        <v>1</v>
      </c>
    </row>
    <row r="51" spans="1:13" ht="24" customHeight="1" x14ac:dyDescent="0.3">
      <c r="A51" s="1047"/>
      <c r="B51" s="435" t="s">
        <v>232</v>
      </c>
      <c r="C51" s="436">
        <v>0</v>
      </c>
      <c r="D51" s="436">
        <v>0</v>
      </c>
      <c r="E51" s="436">
        <v>0</v>
      </c>
      <c r="F51" s="436">
        <v>0</v>
      </c>
      <c r="G51" s="436">
        <v>0</v>
      </c>
      <c r="H51" s="436">
        <v>0</v>
      </c>
      <c r="I51" s="436">
        <v>0</v>
      </c>
      <c r="J51" s="436">
        <v>0</v>
      </c>
      <c r="K51" s="436">
        <v>0</v>
      </c>
      <c r="L51" s="436">
        <v>0</v>
      </c>
      <c r="M51" s="439">
        <f t="shared" si="0"/>
        <v>0</v>
      </c>
    </row>
    <row r="52" spans="1:13" ht="24" customHeight="1" x14ac:dyDescent="0.3">
      <c r="A52" s="1048"/>
      <c r="B52" s="428" t="s">
        <v>22</v>
      </c>
      <c r="C52" s="429">
        <f>SUM(C48:C51)</f>
        <v>1</v>
      </c>
      <c r="D52" s="429">
        <f t="shared" ref="D52:L52" si="4">SUM(D48:D51)</f>
        <v>0</v>
      </c>
      <c r="E52" s="429">
        <f t="shared" si="4"/>
        <v>0</v>
      </c>
      <c r="F52" s="429">
        <f t="shared" si="4"/>
        <v>2</v>
      </c>
      <c r="G52" s="429">
        <f t="shared" si="4"/>
        <v>6</v>
      </c>
      <c r="H52" s="429">
        <f t="shared" si="4"/>
        <v>0</v>
      </c>
      <c r="I52" s="429">
        <f t="shared" si="4"/>
        <v>0</v>
      </c>
      <c r="J52" s="429">
        <f t="shared" si="4"/>
        <v>0</v>
      </c>
      <c r="K52" s="429">
        <f t="shared" si="4"/>
        <v>0</v>
      </c>
      <c r="L52" s="429">
        <f t="shared" si="4"/>
        <v>0</v>
      </c>
      <c r="M52" s="467">
        <f t="shared" si="0"/>
        <v>9</v>
      </c>
    </row>
    <row r="53" spans="1:13" ht="24" customHeight="1" x14ac:dyDescent="0.3">
      <c r="A53" s="1046" t="s">
        <v>190</v>
      </c>
      <c r="B53" s="433" t="s">
        <v>31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0</v>
      </c>
      <c r="K53" s="434">
        <v>0</v>
      </c>
      <c r="L53" s="434">
        <v>0</v>
      </c>
      <c r="M53" s="432">
        <f t="shared" si="0"/>
        <v>0</v>
      </c>
    </row>
    <row r="54" spans="1:13" ht="24" customHeight="1" x14ac:dyDescent="0.3">
      <c r="A54" s="1047"/>
      <c r="B54" s="423" t="s">
        <v>230</v>
      </c>
      <c r="C54" s="117">
        <v>0</v>
      </c>
      <c r="D54" s="117">
        <v>0</v>
      </c>
      <c r="E54" s="117">
        <v>0</v>
      </c>
      <c r="F54" s="117">
        <v>0</v>
      </c>
      <c r="G54" s="117">
        <v>1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424">
        <f t="shared" si="0"/>
        <v>1</v>
      </c>
    </row>
    <row r="55" spans="1:13" ht="24" customHeight="1" x14ac:dyDescent="0.3">
      <c r="A55" s="1047"/>
      <c r="B55" s="423" t="s">
        <v>231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424">
        <f t="shared" si="0"/>
        <v>0</v>
      </c>
    </row>
    <row r="56" spans="1:13" ht="24" customHeight="1" x14ac:dyDescent="0.3">
      <c r="A56" s="1047"/>
      <c r="B56" s="435" t="s">
        <v>232</v>
      </c>
      <c r="C56" s="436">
        <v>0</v>
      </c>
      <c r="D56" s="436">
        <v>0</v>
      </c>
      <c r="E56" s="436">
        <v>0</v>
      </c>
      <c r="F56" s="436">
        <v>0</v>
      </c>
      <c r="G56" s="436">
        <v>0</v>
      </c>
      <c r="H56" s="436">
        <v>0</v>
      </c>
      <c r="I56" s="436">
        <v>0</v>
      </c>
      <c r="J56" s="436">
        <v>0</v>
      </c>
      <c r="K56" s="436">
        <v>0</v>
      </c>
      <c r="L56" s="436">
        <v>0</v>
      </c>
      <c r="M56" s="439">
        <f t="shared" si="0"/>
        <v>0</v>
      </c>
    </row>
    <row r="57" spans="1:13" ht="24" customHeight="1" x14ac:dyDescent="0.3">
      <c r="A57" s="1048"/>
      <c r="B57" s="428" t="s">
        <v>22</v>
      </c>
      <c r="C57" s="429">
        <f>SUM(C53:C56)</f>
        <v>0</v>
      </c>
      <c r="D57" s="429">
        <f t="shared" ref="D57:L57" si="5">SUM(D53:D56)</f>
        <v>0</v>
      </c>
      <c r="E57" s="429">
        <f t="shared" si="5"/>
        <v>0</v>
      </c>
      <c r="F57" s="429">
        <f t="shared" si="5"/>
        <v>0</v>
      </c>
      <c r="G57" s="429">
        <f t="shared" si="5"/>
        <v>1</v>
      </c>
      <c r="H57" s="429">
        <f t="shared" si="5"/>
        <v>0</v>
      </c>
      <c r="I57" s="429">
        <f t="shared" si="5"/>
        <v>0</v>
      </c>
      <c r="J57" s="429">
        <f t="shared" si="5"/>
        <v>0</v>
      </c>
      <c r="K57" s="429">
        <f t="shared" si="5"/>
        <v>0</v>
      </c>
      <c r="L57" s="429">
        <f t="shared" si="5"/>
        <v>0</v>
      </c>
      <c r="M57" s="467">
        <f t="shared" si="0"/>
        <v>1</v>
      </c>
    </row>
    <row r="58" spans="1:13" ht="24" customHeight="1" x14ac:dyDescent="0.3">
      <c r="A58" s="1049" t="s">
        <v>191</v>
      </c>
      <c r="B58" s="430" t="s">
        <v>31</v>
      </c>
      <c r="C58" s="431">
        <v>0</v>
      </c>
      <c r="D58" s="431">
        <v>0</v>
      </c>
      <c r="E58" s="431">
        <v>0</v>
      </c>
      <c r="F58" s="431">
        <v>0</v>
      </c>
      <c r="G58" s="431">
        <v>0</v>
      </c>
      <c r="H58" s="431">
        <v>0</v>
      </c>
      <c r="I58" s="431">
        <v>0</v>
      </c>
      <c r="J58" s="431">
        <v>0</v>
      </c>
      <c r="K58" s="431">
        <v>0</v>
      </c>
      <c r="L58" s="431">
        <v>0</v>
      </c>
      <c r="M58" s="432">
        <f t="shared" si="0"/>
        <v>0</v>
      </c>
    </row>
    <row r="59" spans="1:13" ht="24" customHeight="1" x14ac:dyDescent="0.3">
      <c r="A59" s="1034"/>
      <c r="B59" s="423" t="s">
        <v>230</v>
      </c>
      <c r="C59" s="117">
        <v>1</v>
      </c>
      <c r="D59" s="117">
        <v>0</v>
      </c>
      <c r="E59" s="117">
        <v>1</v>
      </c>
      <c r="F59" s="117">
        <v>0</v>
      </c>
      <c r="G59" s="117">
        <v>15</v>
      </c>
      <c r="H59" s="117">
        <v>0</v>
      </c>
      <c r="I59" s="117">
        <v>1</v>
      </c>
      <c r="J59" s="117">
        <v>0</v>
      </c>
      <c r="K59" s="117">
        <v>0</v>
      </c>
      <c r="L59" s="117">
        <v>0</v>
      </c>
      <c r="M59" s="424">
        <f t="shared" si="0"/>
        <v>18</v>
      </c>
    </row>
    <row r="60" spans="1:13" ht="24" customHeight="1" x14ac:dyDescent="0.3">
      <c r="A60" s="1034"/>
      <c r="B60" s="423" t="s">
        <v>231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424">
        <f t="shared" si="0"/>
        <v>0</v>
      </c>
    </row>
    <row r="61" spans="1:13" ht="24" customHeight="1" x14ac:dyDescent="0.3">
      <c r="A61" s="1034"/>
      <c r="B61" s="435" t="s">
        <v>232</v>
      </c>
      <c r="C61" s="436">
        <v>0</v>
      </c>
      <c r="D61" s="436">
        <v>0</v>
      </c>
      <c r="E61" s="436">
        <v>0</v>
      </c>
      <c r="F61" s="436">
        <v>0</v>
      </c>
      <c r="G61" s="436">
        <v>0</v>
      </c>
      <c r="H61" s="436">
        <v>0</v>
      </c>
      <c r="I61" s="436">
        <v>0</v>
      </c>
      <c r="J61" s="436">
        <v>0</v>
      </c>
      <c r="K61" s="436">
        <v>0</v>
      </c>
      <c r="L61" s="436">
        <v>0</v>
      </c>
      <c r="M61" s="439">
        <f t="shared" si="0"/>
        <v>0</v>
      </c>
    </row>
    <row r="62" spans="1:13" ht="24" customHeight="1" x14ac:dyDescent="0.3">
      <c r="A62" s="1041"/>
      <c r="B62" s="428" t="s">
        <v>22</v>
      </c>
      <c r="C62" s="429">
        <f>SUM(C58:C61)</f>
        <v>1</v>
      </c>
      <c r="D62" s="429">
        <f t="shared" ref="D62:L62" si="6">SUM(D58:D61)</f>
        <v>0</v>
      </c>
      <c r="E62" s="429">
        <f t="shared" si="6"/>
        <v>1</v>
      </c>
      <c r="F62" s="429">
        <f t="shared" si="6"/>
        <v>0</v>
      </c>
      <c r="G62" s="429">
        <f t="shared" si="6"/>
        <v>15</v>
      </c>
      <c r="H62" s="429">
        <f t="shared" si="6"/>
        <v>0</v>
      </c>
      <c r="I62" s="429">
        <f t="shared" si="6"/>
        <v>1</v>
      </c>
      <c r="J62" s="429">
        <f t="shared" si="6"/>
        <v>0</v>
      </c>
      <c r="K62" s="429">
        <f t="shared" si="6"/>
        <v>0</v>
      </c>
      <c r="L62" s="429">
        <f t="shared" si="6"/>
        <v>0</v>
      </c>
      <c r="M62" s="467">
        <f t="shared" si="0"/>
        <v>18</v>
      </c>
    </row>
    <row r="63" spans="1:13" ht="24" customHeight="1" x14ac:dyDescent="0.3">
      <c r="A63" s="1034" t="s">
        <v>192</v>
      </c>
      <c r="B63" s="433" t="s">
        <v>31</v>
      </c>
      <c r="C63" s="434">
        <v>0</v>
      </c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2">
        <f t="shared" si="0"/>
        <v>0</v>
      </c>
    </row>
    <row r="64" spans="1:13" ht="24" customHeight="1" x14ac:dyDescent="0.3">
      <c r="A64" s="1034"/>
      <c r="B64" s="423" t="s">
        <v>230</v>
      </c>
      <c r="C64" s="117">
        <v>23</v>
      </c>
      <c r="D64" s="117">
        <v>0</v>
      </c>
      <c r="E64" s="117">
        <v>0</v>
      </c>
      <c r="F64" s="117">
        <v>0</v>
      </c>
      <c r="G64" s="117">
        <v>1</v>
      </c>
      <c r="H64" s="117">
        <v>0</v>
      </c>
      <c r="I64" s="117">
        <v>0</v>
      </c>
      <c r="J64" s="117">
        <v>1</v>
      </c>
      <c r="K64" s="117">
        <v>0</v>
      </c>
      <c r="L64" s="117">
        <v>0</v>
      </c>
      <c r="M64" s="424">
        <f t="shared" si="0"/>
        <v>25</v>
      </c>
    </row>
    <row r="65" spans="1:13" ht="24" customHeight="1" x14ac:dyDescent="0.3">
      <c r="A65" s="1034"/>
      <c r="B65" s="423" t="s">
        <v>231</v>
      </c>
      <c r="C65" s="117">
        <v>0</v>
      </c>
      <c r="D65" s="117">
        <v>0</v>
      </c>
      <c r="E65" s="117">
        <v>0</v>
      </c>
      <c r="F65" s="117">
        <v>0</v>
      </c>
      <c r="G65" s="117">
        <v>1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424">
        <f t="shared" si="0"/>
        <v>1</v>
      </c>
    </row>
    <row r="66" spans="1:13" ht="24" customHeight="1" x14ac:dyDescent="0.3">
      <c r="A66" s="1034"/>
      <c r="B66" s="437" t="s">
        <v>232</v>
      </c>
      <c r="C66" s="438">
        <v>0</v>
      </c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38">
        <v>0</v>
      </c>
      <c r="J66" s="438">
        <v>0</v>
      </c>
      <c r="K66" s="438">
        <v>0</v>
      </c>
      <c r="L66" s="438">
        <v>0</v>
      </c>
      <c r="M66" s="439">
        <f t="shared" si="0"/>
        <v>0</v>
      </c>
    </row>
    <row r="67" spans="1:13" ht="24" customHeight="1" x14ac:dyDescent="0.3">
      <c r="A67" s="1041"/>
      <c r="B67" s="428" t="s">
        <v>22</v>
      </c>
      <c r="C67" s="429">
        <v>23</v>
      </c>
      <c r="D67" s="429">
        <v>0</v>
      </c>
      <c r="E67" s="429">
        <v>0</v>
      </c>
      <c r="F67" s="429">
        <v>0</v>
      </c>
      <c r="G67" s="429">
        <v>2</v>
      </c>
      <c r="H67" s="429">
        <v>0</v>
      </c>
      <c r="I67" s="429">
        <v>0</v>
      </c>
      <c r="J67" s="429">
        <v>1</v>
      </c>
      <c r="K67" s="429">
        <v>0</v>
      </c>
      <c r="L67" s="470">
        <v>0</v>
      </c>
      <c r="M67" s="467">
        <f t="shared" si="0"/>
        <v>26</v>
      </c>
    </row>
    <row r="68" spans="1:13" ht="24" customHeight="1" x14ac:dyDescent="0.3">
      <c r="A68" s="1034" t="s">
        <v>195</v>
      </c>
      <c r="B68" s="433" t="s">
        <v>31</v>
      </c>
      <c r="C68" s="434">
        <v>0</v>
      </c>
      <c r="D68" s="434">
        <v>0</v>
      </c>
      <c r="E68" s="434">
        <v>0</v>
      </c>
      <c r="F68" s="434">
        <v>0</v>
      </c>
      <c r="G68" s="434">
        <v>0</v>
      </c>
      <c r="H68" s="434">
        <v>0</v>
      </c>
      <c r="I68" s="434">
        <v>0</v>
      </c>
      <c r="J68" s="434">
        <v>0</v>
      </c>
      <c r="K68" s="434">
        <v>0</v>
      </c>
      <c r="L68" s="434">
        <v>0</v>
      </c>
      <c r="M68" s="432">
        <f t="shared" si="0"/>
        <v>0</v>
      </c>
    </row>
    <row r="69" spans="1:13" ht="24" customHeight="1" x14ac:dyDescent="0.3">
      <c r="A69" s="1034"/>
      <c r="B69" s="423" t="s">
        <v>230</v>
      </c>
      <c r="C69" s="117">
        <v>0</v>
      </c>
      <c r="D69" s="117">
        <v>1</v>
      </c>
      <c r="E69" s="117">
        <v>0</v>
      </c>
      <c r="F69" s="117">
        <v>0</v>
      </c>
      <c r="G69" s="117">
        <v>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424">
        <f t="shared" ref="M69:M132" si="7">C69+D69+E69+F69+G69+H69+I69+J69+K69+L69</f>
        <v>2</v>
      </c>
    </row>
    <row r="70" spans="1:13" ht="24" customHeight="1" x14ac:dyDescent="0.3">
      <c r="A70" s="1034"/>
      <c r="B70" s="423" t="s">
        <v>231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424">
        <f t="shared" si="7"/>
        <v>0</v>
      </c>
    </row>
    <row r="71" spans="1:13" ht="24" customHeight="1" x14ac:dyDescent="0.3">
      <c r="A71" s="1034"/>
      <c r="B71" s="425" t="s">
        <v>232</v>
      </c>
      <c r="C71" s="426">
        <v>0</v>
      </c>
      <c r="D71" s="426">
        <v>0</v>
      </c>
      <c r="E71" s="426">
        <v>0</v>
      </c>
      <c r="F71" s="426">
        <v>1</v>
      </c>
      <c r="G71" s="426">
        <v>0</v>
      </c>
      <c r="H71" s="426">
        <v>0</v>
      </c>
      <c r="I71" s="426">
        <v>0</v>
      </c>
      <c r="J71" s="426">
        <v>0</v>
      </c>
      <c r="K71" s="426">
        <v>0</v>
      </c>
      <c r="L71" s="426">
        <v>0</v>
      </c>
      <c r="M71" s="439">
        <f t="shared" si="7"/>
        <v>1</v>
      </c>
    </row>
    <row r="72" spans="1:13" ht="24" customHeight="1" x14ac:dyDescent="0.3">
      <c r="A72" s="1034"/>
      <c r="B72" s="419" t="s">
        <v>22</v>
      </c>
      <c r="C72" s="420">
        <v>0</v>
      </c>
      <c r="D72" s="420">
        <v>1</v>
      </c>
      <c r="E72" s="420">
        <v>0</v>
      </c>
      <c r="F72" s="420">
        <v>1</v>
      </c>
      <c r="G72" s="420">
        <v>1</v>
      </c>
      <c r="H72" s="420">
        <v>0</v>
      </c>
      <c r="I72" s="420">
        <v>0</v>
      </c>
      <c r="J72" s="420">
        <v>0</v>
      </c>
      <c r="K72" s="420">
        <v>0</v>
      </c>
      <c r="L72" s="465">
        <v>0</v>
      </c>
      <c r="M72" s="467">
        <f t="shared" si="7"/>
        <v>3</v>
      </c>
    </row>
    <row r="73" spans="1:13" ht="24" customHeight="1" x14ac:dyDescent="0.3">
      <c r="A73" s="1034" t="s">
        <v>196</v>
      </c>
      <c r="B73" s="421" t="s">
        <v>31</v>
      </c>
      <c r="C73" s="422">
        <v>0</v>
      </c>
      <c r="D73" s="422">
        <v>0</v>
      </c>
      <c r="E73" s="422">
        <v>0</v>
      </c>
      <c r="F73" s="422">
        <v>0</v>
      </c>
      <c r="G73" s="422">
        <v>0</v>
      </c>
      <c r="H73" s="422">
        <v>0</v>
      </c>
      <c r="I73" s="422">
        <v>0</v>
      </c>
      <c r="J73" s="422">
        <v>0</v>
      </c>
      <c r="K73" s="422">
        <v>0</v>
      </c>
      <c r="L73" s="422">
        <v>0</v>
      </c>
      <c r="M73" s="432">
        <f t="shared" si="7"/>
        <v>0</v>
      </c>
    </row>
    <row r="74" spans="1:13" ht="24" customHeight="1" x14ac:dyDescent="0.3">
      <c r="A74" s="1034"/>
      <c r="B74" s="423" t="s">
        <v>230</v>
      </c>
      <c r="C74" s="117">
        <v>0</v>
      </c>
      <c r="D74" s="117">
        <v>0</v>
      </c>
      <c r="E74" s="117">
        <v>0</v>
      </c>
      <c r="F74" s="117">
        <v>0</v>
      </c>
      <c r="G74" s="117">
        <v>1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424">
        <f t="shared" si="7"/>
        <v>1</v>
      </c>
    </row>
    <row r="75" spans="1:13" ht="24" customHeight="1" x14ac:dyDescent="0.3">
      <c r="A75" s="1034"/>
      <c r="B75" s="423" t="s">
        <v>231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424">
        <f t="shared" si="7"/>
        <v>0</v>
      </c>
    </row>
    <row r="76" spans="1:13" ht="24" customHeight="1" x14ac:dyDescent="0.3">
      <c r="A76" s="1034"/>
      <c r="B76" s="437" t="s">
        <v>232</v>
      </c>
      <c r="C76" s="438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38">
        <v>0</v>
      </c>
      <c r="J76" s="438">
        <v>0</v>
      </c>
      <c r="K76" s="438">
        <v>0</v>
      </c>
      <c r="L76" s="438">
        <v>0</v>
      </c>
      <c r="M76" s="439">
        <f t="shared" si="7"/>
        <v>0</v>
      </c>
    </row>
    <row r="77" spans="1:13" ht="24" customHeight="1" x14ac:dyDescent="0.3">
      <c r="A77" s="1041"/>
      <c r="B77" s="428" t="s">
        <v>22</v>
      </c>
      <c r="C77" s="429">
        <v>0</v>
      </c>
      <c r="D77" s="429">
        <v>0</v>
      </c>
      <c r="E77" s="429">
        <v>0</v>
      </c>
      <c r="F77" s="429">
        <v>0</v>
      </c>
      <c r="G77" s="429">
        <v>1</v>
      </c>
      <c r="H77" s="429">
        <v>0</v>
      </c>
      <c r="I77" s="429">
        <v>0</v>
      </c>
      <c r="J77" s="429">
        <v>0</v>
      </c>
      <c r="K77" s="429">
        <v>0</v>
      </c>
      <c r="L77" s="470">
        <v>0</v>
      </c>
      <c r="M77" s="467">
        <f t="shared" si="7"/>
        <v>1</v>
      </c>
    </row>
    <row r="78" spans="1:13" ht="24" customHeight="1" x14ac:dyDescent="0.3">
      <c r="A78" s="1034" t="s">
        <v>197</v>
      </c>
      <c r="B78" s="433" t="s">
        <v>31</v>
      </c>
      <c r="C78" s="434">
        <v>0</v>
      </c>
      <c r="D78" s="434">
        <v>0</v>
      </c>
      <c r="E78" s="434">
        <v>0</v>
      </c>
      <c r="F78" s="434">
        <v>0</v>
      </c>
      <c r="G78" s="434">
        <v>0</v>
      </c>
      <c r="H78" s="434">
        <v>0</v>
      </c>
      <c r="I78" s="434">
        <v>0</v>
      </c>
      <c r="J78" s="434">
        <v>0</v>
      </c>
      <c r="K78" s="434">
        <v>0</v>
      </c>
      <c r="L78" s="434">
        <v>0</v>
      </c>
      <c r="M78" s="432">
        <f t="shared" si="7"/>
        <v>0</v>
      </c>
    </row>
    <row r="79" spans="1:13" ht="24" customHeight="1" x14ac:dyDescent="0.3">
      <c r="A79" s="1034"/>
      <c r="B79" s="423" t="s">
        <v>230</v>
      </c>
      <c r="C79" s="117">
        <v>1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424">
        <f t="shared" si="7"/>
        <v>1</v>
      </c>
    </row>
    <row r="80" spans="1:13" ht="24" customHeight="1" x14ac:dyDescent="0.3">
      <c r="A80" s="1034"/>
      <c r="B80" s="423" t="s">
        <v>231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424">
        <f t="shared" si="7"/>
        <v>0</v>
      </c>
    </row>
    <row r="81" spans="1:13" ht="24" customHeight="1" x14ac:dyDescent="0.3">
      <c r="A81" s="1034"/>
      <c r="B81" s="437" t="s">
        <v>232</v>
      </c>
      <c r="C81" s="438">
        <v>0</v>
      </c>
      <c r="D81" s="438">
        <v>0</v>
      </c>
      <c r="E81" s="438">
        <v>0</v>
      </c>
      <c r="F81" s="438">
        <v>0</v>
      </c>
      <c r="G81" s="438">
        <v>0</v>
      </c>
      <c r="H81" s="438">
        <v>0</v>
      </c>
      <c r="I81" s="438">
        <v>0</v>
      </c>
      <c r="J81" s="438">
        <v>0</v>
      </c>
      <c r="K81" s="438">
        <v>0</v>
      </c>
      <c r="L81" s="438">
        <v>0</v>
      </c>
      <c r="M81" s="439">
        <f t="shared" si="7"/>
        <v>0</v>
      </c>
    </row>
    <row r="82" spans="1:13" ht="24" customHeight="1" x14ac:dyDescent="0.3">
      <c r="A82" s="1041"/>
      <c r="B82" s="428" t="s">
        <v>22</v>
      </c>
      <c r="C82" s="429">
        <v>1</v>
      </c>
      <c r="D82" s="429">
        <v>0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70">
        <v>0</v>
      </c>
      <c r="M82" s="467">
        <f t="shared" si="7"/>
        <v>1</v>
      </c>
    </row>
    <row r="83" spans="1:13" ht="24" customHeight="1" x14ac:dyDescent="0.3">
      <c r="A83" s="1034" t="s">
        <v>199</v>
      </c>
      <c r="B83" s="433" t="s">
        <v>31</v>
      </c>
      <c r="C83" s="434">
        <v>0</v>
      </c>
      <c r="D83" s="434">
        <v>0</v>
      </c>
      <c r="E83" s="434">
        <v>0</v>
      </c>
      <c r="F83" s="434">
        <v>0</v>
      </c>
      <c r="G83" s="434">
        <v>0</v>
      </c>
      <c r="H83" s="434">
        <v>0</v>
      </c>
      <c r="I83" s="434">
        <v>0</v>
      </c>
      <c r="J83" s="434">
        <v>0</v>
      </c>
      <c r="K83" s="434">
        <v>0</v>
      </c>
      <c r="L83" s="434">
        <v>0</v>
      </c>
      <c r="M83" s="432">
        <f t="shared" si="7"/>
        <v>0</v>
      </c>
    </row>
    <row r="84" spans="1:13" ht="24" customHeight="1" x14ac:dyDescent="0.3">
      <c r="A84" s="1034"/>
      <c r="B84" s="423" t="s">
        <v>230</v>
      </c>
      <c r="C84" s="117">
        <v>0</v>
      </c>
      <c r="D84" s="117">
        <v>0</v>
      </c>
      <c r="E84" s="117">
        <v>0</v>
      </c>
      <c r="F84" s="117">
        <v>0</v>
      </c>
      <c r="G84" s="117">
        <v>1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424">
        <f t="shared" si="7"/>
        <v>1</v>
      </c>
    </row>
    <row r="85" spans="1:13" ht="24" customHeight="1" x14ac:dyDescent="0.3">
      <c r="A85" s="1034"/>
      <c r="B85" s="423" t="s">
        <v>231</v>
      </c>
      <c r="C85" s="117">
        <v>0</v>
      </c>
      <c r="D85" s="117">
        <v>0</v>
      </c>
      <c r="E85" s="117">
        <v>0</v>
      </c>
      <c r="F85" s="117">
        <v>0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424">
        <f t="shared" si="7"/>
        <v>1</v>
      </c>
    </row>
    <row r="86" spans="1:13" ht="24" customHeight="1" x14ac:dyDescent="0.3">
      <c r="A86" s="1034"/>
      <c r="B86" s="425" t="s">
        <v>232</v>
      </c>
      <c r="C86" s="426">
        <v>0</v>
      </c>
      <c r="D86" s="426">
        <v>0</v>
      </c>
      <c r="E86" s="426">
        <v>0</v>
      </c>
      <c r="F86" s="426">
        <v>0</v>
      </c>
      <c r="G86" s="426">
        <v>0</v>
      </c>
      <c r="H86" s="426">
        <v>0</v>
      </c>
      <c r="I86" s="426">
        <v>0</v>
      </c>
      <c r="J86" s="426">
        <v>0</v>
      </c>
      <c r="K86" s="426">
        <v>0</v>
      </c>
      <c r="L86" s="426">
        <v>0</v>
      </c>
      <c r="M86" s="439">
        <f t="shared" si="7"/>
        <v>0</v>
      </c>
    </row>
    <row r="87" spans="1:13" ht="24" customHeight="1" x14ac:dyDescent="0.3">
      <c r="A87" s="1034"/>
      <c r="B87" s="419" t="s">
        <v>22</v>
      </c>
      <c r="C87" s="427">
        <v>0</v>
      </c>
      <c r="D87" s="427">
        <v>0</v>
      </c>
      <c r="E87" s="427">
        <v>0</v>
      </c>
      <c r="F87" s="427">
        <v>0</v>
      </c>
      <c r="G87" s="420">
        <v>2</v>
      </c>
      <c r="H87" s="427">
        <v>0</v>
      </c>
      <c r="I87" s="427">
        <v>0</v>
      </c>
      <c r="J87" s="427">
        <v>0</v>
      </c>
      <c r="K87" s="427">
        <v>0</v>
      </c>
      <c r="L87" s="466">
        <v>0</v>
      </c>
      <c r="M87" s="467">
        <f t="shared" si="7"/>
        <v>2</v>
      </c>
    </row>
    <row r="88" spans="1:13" ht="24" customHeight="1" x14ac:dyDescent="0.3">
      <c r="A88" s="1034" t="s">
        <v>202</v>
      </c>
      <c r="B88" s="421" t="s">
        <v>31</v>
      </c>
      <c r="C88" s="422">
        <v>0</v>
      </c>
      <c r="D88" s="422">
        <v>0</v>
      </c>
      <c r="E88" s="422">
        <v>0</v>
      </c>
      <c r="F88" s="422">
        <v>0</v>
      </c>
      <c r="G88" s="422">
        <v>0</v>
      </c>
      <c r="H88" s="422">
        <v>0</v>
      </c>
      <c r="I88" s="422">
        <v>0</v>
      </c>
      <c r="J88" s="422">
        <v>0</v>
      </c>
      <c r="K88" s="422">
        <v>0</v>
      </c>
      <c r="L88" s="422">
        <v>0</v>
      </c>
      <c r="M88" s="432">
        <f t="shared" si="7"/>
        <v>0</v>
      </c>
    </row>
    <row r="89" spans="1:13" ht="24" customHeight="1" x14ac:dyDescent="0.3">
      <c r="A89" s="1034"/>
      <c r="B89" s="423" t="s">
        <v>230</v>
      </c>
      <c r="C89" s="117">
        <v>0</v>
      </c>
      <c r="D89" s="117">
        <v>0</v>
      </c>
      <c r="E89" s="117">
        <v>2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424">
        <f t="shared" si="7"/>
        <v>2</v>
      </c>
    </row>
    <row r="90" spans="1:13" ht="24" customHeight="1" x14ac:dyDescent="0.3">
      <c r="A90" s="1034"/>
      <c r="B90" s="423" t="s">
        <v>231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424">
        <f t="shared" si="7"/>
        <v>0</v>
      </c>
    </row>
    <row r="91" spans="1:13" ht="24" customHeight="1" x14ac:dyDescent="0.3">
      <c r="A91" s="1034"/>
      <c r="B91" s="425" t="s">
        <v>232</v>
      </c>
      <c r="C91" s="426">
        <v>0</v>
      </c>
      <c r="D91" s="426">
        <v>0</v>
      </c>
      <c r="E91" s="426">
        <v>0</v>
      </c>
      <c r="F91" s="426">
        <v>1</v>
      </c>
      <c r="G91" s="426">
        <v>0</v>
      </c>
      <c r="H91" s="426">
        <v>0</v>
      </c>
      <c r="I91" s="426">
        <v>0</v>
      </c>
      <c r="J91" s="426">
        <v>0</v>
      </c>
      <c r="K91" s="426">
        <v>0</v>
      </c>
      <c r="L91" s="426">
        <v>0</v>
      </c>
      <c r="M91" s="439">
        <f t="shared" si="7"/>
        <v>1</v>
      </c>
    </row>
    <row r="92" spans="1:13" ht="24" customHeight="1" x14ac:dyDescent="0.3">
      <c r="A92" s="1034"/>
      <c r="B92" s="440" t="s">
        <v>22</v>
      </c>
      <c r="C92" s="441">
        <v>0</v>
      </c>
      <c r="D92" s="441">
        <v>0</v>
      </c>
      <c r="E92" s="441">
        <v>2</v>
      </c>
      <c r="F92" s="441">
        <v>1</v>
      </c>
      <c r="G92" s="441">
        <v>0</v>
      </c>
      <c r="H92" s="441">
        <v>0</v>
      </c>
      <c r="I92" s="441">
        <v>0</v>
      </c>
      <c r="J92" s="441">
        <v>0</v>
      </c>
      <c r="K92" s="441">
        <v>0</v>
      </c>
      <c r="L92" s="464">
        <v>0</v>
      </c>
      <c r="M92" s="467">
        <f t="shared" si="7"/>
        <v>3</v>
      </c>
    </row>
    <row r="93" spans="1:13" ht="24" customHeight="1" x14ac:dyDescent="0.3">
      <c r="A93" s="1041" t="s">
        <v>203</v>
      </c>
      <c r="B93" s="442" t="s">
        <v>31</v>
      </c>
      <c r="C93" s="434">
        <v>0</v>
      </c>
      <c r="D93" s="434">
        <v>0</v>
      </c>
      <c r="E93" s="434">
        <v>0</v>
      </c>
      <c r="F93" s="434">
        <v>0</v>
      </c>
      <c r="G93" s="434">
        <v>0</v>
      </c>
      <c r="H93" s="434">
        <v>0</v>
      </c>
      <c r="I93" s="434">
        <v>0</v>
      </c>
      <c r="J93" s="434">
        <v>0</v>
      </c>
      <c r="K93" s="434">
        <v>0</v>
      </c>
      <c r="L93" s="434">
        <v>0</v>
      </c>
      <c r="M93" s="432">
        <f t="shared" si="7"/>
        <v>0</v>
      </c>
    </row>
    <row r="94" spans="1:13" ht="24" customHeight="1" x14ac:dyDescent="0.3">
      <c r="A94" s="1041"/>
      <c r="B94" s="443" t="s">
        <v>230</v>
      </c>
      <c r="C94" s="117">
        <v>0</v>
      </c>
      <c r="D94" s="117">
        <v>0</v>
      </c>
      <c r="E94" s="117">
        <v>1</v>
      </c>
      <c r="F94" s="117"/>
      <c r="G94" s="117">
        <v>5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424">
        <f t="shared" si="7"/>
        <v>6</v>
      </c>
    </row>
    <row r="95" spans="1:13" ht="24" customHeight="1" x14ac:dyDescent="0.3">
      <c r="A95" s="1041"/>
      <c r="B95" s="443" t="s">
        <v>231</v>
      </c>
      <c r="C95" s="117">
        <v>0</v>
      </c>
      <c r="D95" s="117">
        <v>0</v>
      </c>
      <c r="E95" s="117">
        <v>0</v>
      </c>
      <c r="F95" s="117">
        <v>0</v>
      </c>
      <c r="G95" s="117">
        <v>1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424">
        <f t="shared" si="7"/>
        <v>1</v>
      </c>
    </row>
    <row r="96" spans="1:13" ht="24" customHeight="1" x14ac:dyDescent="0.3">
      <c r="A96" s="1041"/>
      <c r="B96" s="444" t="s">
        <v>232</v>
      </c>
      <c r="C96" s="436">
        <v>0</v>
      </c>
      <c r="D96" s="436">
        <v>0</v>
      </c>
      <c r="E96" s="436">
        <v>0</v>
      </c>
      <c r="F96" s="436">
        <v>0</v>
      </c>
      <c r="G96" s="436">
        <v>0</v>
      </c>
      <c r="H96" s="436">
        <v>0</v>
      </c>
      <c r="I96" s="436">
        <v>0</v>
      </c>
      <c r="J96" s="436">
        <v>0</v>
      </c>
      <c r="K96" s="436">
        <v>0</v>
      </c>
      <c r="L96" s="436">
        <v>0</v>
      </c>
      <c r="M96" s="439">
        <f t="shared" si="7"/>
        <v>0</v>
      </c>
    </row>
    <row r="97" spans="1:13" ht="24" customHeight="1" x14ac:dyDescent="0.3">
      <c r="A97" s="1034"/>
      <c r="B97" s="419" t="s">
        <v>22</v>
      </c>
      <c r="C97" s="420">
        <v>0</v>
      </c>
      <c r="D97" s="420">
        <v>0</v>
      </c>
      <c r="E97" s="420">
        <v>1</v>
      </c>
      <c r="F97" s="420">
        <v>0</v>
      </c>
      <c r="G97" s="420">
        <v>6</v>
      </c>
      <c r="H97" s="420">
        <v>0</v>
      </c>
      <c r="I97" s="420">
        <v>0</v>
      </c>
      <c r="J97" s="420">
        <v>0</v>
      </c>
      <c r="K97" s="420">
        <v>0</v>
      </c>
      <c r="L97" s="465">
        <v>0</v>
      </c>
      <c r="M97" s="467">
        <f t="shared" si="7"/>
        <v>7</v>
      </c>
    </row>
    <row r="98" spans="1:13" ht="24" customHeight="1" x14ac:dyDescent="0.3">
      <c r="A98" s="1034" t="s">
        <v>204</v>
      </c>
      <c r="B98" s="421" t="s">
        <v>31</v>
      </c>
      <c r="C98" s="422">
        <v>0</v>
      </c>
      <c r="D98" s="422">
        <v>0</v>
      </c>
      <c r="E98" s="422">
        <v>0</v>
      </c>
      <c r="F98" s="422">
        <v>0</v>
      </c>
      <c r="G98" s="422">
        <v>0</v>
      </c>
      <c r="H98" s="422">
        <v>0</v>
      </c>
      <c r="I98" s="422">
        <v>0</v>
      </c>
      <c r="J98" s="422">
        <v>0</v>
      </c>
      <c r="K98" s="422">
        <v>0</v>
      </c>
      <c r="L98" s="422">
        <v>0</v>
      </c>
      <c r="M98" s="432">
        <f t="shared" si="7"/>
        <v>0</v>
      </c>
    </row>
    <row r="99" spans="1:13" ht="24" customHeight="1" x14ac:dyDescent="0.3">
      <c r="A99" s="1034"/>
      <c r="B99" s="423" t="s">
        <v>230</v>
      </c>
      <c r="C99" s="117">
        <v>0</v>
      </c>
      <c r="D99" s="117">
        <v>0</v>
      </c>
      <c r="E99" s="117">
        <v>0</v>
      </c>
      <c r="F99" s="117">
        <v>2</v>
      </c>
      <c r="G99" s="117">
        <v>5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424">
        <f t="shared" si="7"/>
        <v>7</v>
      </c>
    </row>
    <row r="100" spans="1:13" ht="24" customHeight="1" x14ac:dyDescent="0.3">
      <c r="A100" s="1034"/>
      <c r="B100" s="423" t="s">
        <v>231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424">
        <f t="shared" si="7"/>
        <v>0</v>
      </c>
    </row>
    <row r="101" spans="1:13" ht="24" customHeight="1" x14ac:dyDescent="0.3">
      <c r="A101" s="1034"/>
      <c r="B101" s="425" t="s">
        <v>232</v>
      </c>
      <c r="C101" s="426">
        <v>0</v>
      </c>
      <c r="D101" s="426">
        <v>0</v>
      </c>
      <c r="E101" s="426">
        <v>0</v>
      </c>
      <c r="F101" s="426">
        <v>0</v>
      </c>
      <c r="G101" s="426">
        <v>0</v>
      </c>
      <c r="H101" s="426">
        <v>0</v>
      </c>
      <c r="I101" s="426">
        <v>0</v>
      </c>
      <c r="J101" s="426">
        <v>0</v>
      </c>
      <c r="K101" s="426">
        <v>0</v>
      </c>
      <c r="L101" s="426">
        <v>0</v>
      </c>
      <c r="M101" s="439">
        <f t="shared" si="7"/>
        <v>0</v>
      </c>
    </row>
    <row r="102" spans="1:13" ht="24" customHeight="1" x14ac:dyDescent="0.3">
      <c r="A102" s="1034"/>
      <c r="B102" s="419" t="s">
        <v>22</v>
      </c>
      <c r="C102" s="420">
        <v>0</v>
      </c>
      <c r="D102" s="420">
        <v>0</v>
      </c>
      <c r="E102" s="420">
        <v>0</v>
      </c>
      <c r="F102" s="420">
        <v>2</v>
      </c>
      <c r="G102" s="420">
        <v>5</v>
      </c>
      <c r="H102" s="420">
        <v>0</v>
      </c>
      <c r="I102" s="420">
        <v>0</v>
      </c>
      <c r="J102" s="420">
        <v>0</v>
      </c>
      <c r="K102" s="420">
        <v>0</v>
      </c>
      <c r="L102" s="465">
        <v>0</v>
      </c>
      <c r="M102" s="467">
        <f t="shared" si="7"/>
        <v>7</v>
      </c>
    </row>
    <row r="103" spans="1:13" ht="24" customHeight="1" x14ac:dyDescent="0.3">
      <c r="A103" s="1034" t="s">
        <v>205</v>
      </c>
      <c r="B103" s="421" t="s">
        <v>31</v>
      </c>
      <c r="C103" s="422">
        <v>0</v>
      </c>
      <c r="D103" s="422">
        <v>0</v>
      </c>
      <c r="E103" s="422">
        <v>0</v>
      </c>
      <c r="F103" s="422">
        <v>0</v>
      </c>
      <c r="G103" s="422">
        <v>0</v>
      </c>
      <c r="H103" s="422">
        <v>0</v>
      </c>
      <c r="I103" s="422">
        <v>0</v>
      </c>
      <c r="J103" s="422">
        <v>0</v>
      </c>
      <c r="K103" s="422">
        <v>0</v>
      </c>
      <c r="L103" s="422">
        <v>0</v>
      </c>
      <c r="M103" s="432">
        <f t="shared" si="7"/>
        <v>0</v>
      </c>
    </row>
    <row r="104" spans="1:13" ht="24" customHeight="1" x14ac:dyDescent="0.3">
      <c r="A104" s="1034"/>
      <c r="B104" s="423" t="s">
        <v>230</v>
      </c>
      <c r="C104" s="117">
        <v>0</v>
      </c>
      <c r="D104" s="117">
        <v>0</v>
      </c>
      <c r="E104" s="117">
        <v>0</v>
      </c>
      <c r="F104" s="117">
        <v>0</v>
      </c>
      <c r="G104" s="117">
        <v>1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424">
        <f t="shared" si="7"/>
        <v>1</v>
      </c>
    </row>
    <row r="105" spans="1:13" ht="24" customHeight="1" x14ac:dyDescent="0.3">
      <c r="A105" s="1034"/>
      <c r="B105" s="423" t="s">
        <v>231</v>
      </c>
      <c r="C105" s="117">
        <v>0</v>
      </c>
      <c r="D105" s="117">
        <v>0</v>
      </c>
      <c r="E105" s="117">
        <v>0</v>
      </c>
      <c r="F105" s="117">
        <v>1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424">
        <f t="shared" si="7"/>
        <v>1</v>
      </c>
    </row>
    <row r="106" spans="1:13" ht="24" customHeight="1" x14ac:dyDescent="0.3">
      <c r="A106" s="1034"/>
      <c r="B106" s="425" t="s">
        <v>232</v>
      </c>
      <c r="C106" s="426">
        <v>0</v>
      </c>
      <c r="D106" s="426">
        <v>0</v>
      </c>
      <c r="E106" s="426">
        <v>0</v>
      </c>
      <c r="F106" s="426">
        <v>0</v>
      </c>
      <c r="G106" s="426">
        <v>0</v>
      </c>
      <c r="H106" s="426">
        <v>0</v>
      </c>
      <c r="I106" s="426">
        <v>0</v>
      </c>
      <c r="J106" s="426">
        <v>0</v>
      </c>
      <c r="K106" s="426">
        <v>0</v>
      </c>
      <c r="L106" s="426">
        <v>0</v>
      </c>
      <c r="M106" s="439">
        <f t="shared" si="7"/>
        <v>0</v>
      </c>
    </row>
    <row r="107" spans="1:13" ht="24" customHeight="1" x14ac:dyDescent="0.3">
      <c r="A107" s="1034"/>
      <c r="B107" s="419" t="s">
        <v>22</v>
      </c>
      <c r="C107" s="427">
        <f>SUM(C103:C106)</f>
        <v>0</v>
      </c>
      <c r="D107" s="427">
        <f t="shared" ref="D107:L107" si="8">SUM(D103:D106)</f>
        <v>0</v>
      </c>
      <c r="E107" s="427">
        <f t="shared" si="8"/>
        <v>0</v>
      </c>
      <c r="F107" s="427">
        <f t="shared" si="8"/>
        <v>1</v>
      </c>
      <c r="G107" s="427">
        <f t="shared" si="8"/>
        <v>1</v>
      </c>
      <c r="H107" s="427">
        <f t="shared" si="8"/>
        <v>0</v>
      </c>
      <c r="I107" s="427">
        <f t="shared" si="8"/>
        <v>0</v>
      </c>
      <c r="J107" s="427">
        <f t="shared" si="8"/>
        <v>0</v>
      </c>
      <c r="K107" s="427">
        <f t="shared" si="8"/>
        <v>0</v>
      </c>
      <c r="L107" s="427">
        <f t="shared" si="8"/>
        <v>0</v>
      </c>
      <c r="M107" s="467">
        <f t="shared" si="7"/>
        <v>2</v>
      </c>
    </row>
    <row r="108" spans="1:13" ht="24" customHeight="1" x14ac:dyDescent="0.3">
      <c r="A108" s="1034" t="s">
        <v>206</v>
      </c>
      <c r="B108" s="421" t="s">
        <v>31</v>
      </c>
      <c r="C108" s="422">
        <v>0</v>
      </c>
      <c r="D108" s="422">
        <v>0</v>
      </c>
      <c r="E108" s="422">
        <v>0</v>
      </c>
      <c r="F108" s="422">
        <v>0</v>
      </c>
      <c r="G108" s="422">
        <v>8</v>
      </c>
      <c r="H108" s="422">
        <v>0</v>
      </c>
      <c r="I108" s="422">
        <v>0</v>
      </c>
      <c r="J108" s="422">
        <v>1</v>
      </c>
      <c r="K108" s="422">
        <v>0</v>
      </c>
      <c r="L108" s="422">
        <v>0</v>
      </c>
      <c r="M108" s="432">
        <f t="shared" si="7"/>
        <v>9</v>
      </c>
    </row>
    <row r="109" spans="1:13" ht="24" customHeight="1" x14ac:dyDescent="0.3">
      <c r="A109" s="1034"/>
      <c r="B109" s="423" t="s">
        <v>230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1</v>
      </c>
      <c r="K109" s="117">
        <v>0</v>
      </c>
      <c r="L109" s="117">
        <v>0</v>
      </c>
      <c r="M109" s="424">
        <f t="shared" si="7"/>
        <v>2</v>
      </c>
    </row>
    <row r="110" spans="1:13" ht="24" customHeight="1" x14ac:dyDescent="0.3">
      <c r="A110" s="1034"/>
      <c r="B110" s="423" t="s">
        <v>231</v>
      </c>
      <c r="C110" s="117">
        <v>0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424">
        <f t="shared" si="7"/>
        <v>0</v>
      </c>
    </row>
    <row r="111" spans="1:13" ht="24" customHeight="1" x14ac:dyDescent="0.3">
      <c r="A111" s="1034"/>
      <c r="B111" s="425" t="s">
        <v>232</v>
      </c>
      <c r="C111" s="426">
        <v>0</v>
      </c>
      <c r="D111" s="426">
        <v>0</v>
      </c>
      <c r="E111" s="426">
        <v>0</v>
      </c>
      <c r="F111" s="426">
        <v>0</v>
      </c>
      <c r="G111" s="426">
        <v>0</v>
      </c>
      <c r="H111" s="426">
        <v>0</v>
      </c>
      <c r="I111" s="426">
        <v>0</v>
      </c>
      <c r="J111" s="426">
        <v>0</v>
      </c>
      <c r="K111" s="426">
        <v>0</v>
      </c>
      <c r="L111" s="426">
        <v>0</v>
      </c>
      <c r="M111" s="439">
        <f t="shared" si="7"/>
        <v>0</v>
      </c>
    </row>
    <row r="112" spans="1:13" ht="24" customHeight="1" x14ac:dyDescent="0.3">
      <c r="A112" s="1034"/>
      <c r="B112" s="419" t="s">
        <v>22</v>
      </c>
      <c r="C112" s="427">
        <f>SUM(C108:C111)</f>
        <v>0</v>
      </c>
      <c r="D112" s="427">
        <f t="shared" ref="D112:L112" si="9">SUM(D108:D111)</f>
        <v>0</v>
      </c>
      <c r="E112" s="427">
        <f t="shared" si="9"/>
        <v>0</v>
      </c>
      <c r="F112" s="427">
        <f t="shared" si="9"/>
        <v>0</v>
      </c>
      <c r="G112" s="427">
        <f t="shared" si="9"/>
        <v>9</v>
      </c>
      <c r="H112" s="427">
        <f t="shared" si="9"/>
        <v>0</v>
      </c>
      <c r="I112" s="427">
        <f t="shared" si="9"/>
        <v>0</v>
      </c>
      <c r="J112" s="427">
        <f t="shared" si="9"/>
        <v>2</v>
      </c>
      <c r="K112" s="427">
        <f t="shared" si="9"/>
        <v>0</v>
      </c>
      <c r="L112" s="427">
        <f t="shared" si="9"/>
        <v>0</v>
      </c>
      <c r="M112" s="467">
        <f t="shared" si="7"/>
        <v>11</v>
      </c>
    </row>
    <row r="113" spans="1:13" ht="24" customHeight="1" x14ac:dyDescent="0.3">
      <c r="A113" s="1034" t="s">
        <v>208</v>
      </c>
      <c r="B113" s="421" t="s">
        <v>31</v>
      </c>
      <c r="C113" s="422">
        <v>0</v>
      </c>
      <c r="D113" s="422">
        <v>0</v>
      </c>
      <c r="E113" s="422">
        <v>0</v>
      </c>
      <c r="F113" s="422">
        <v>0</v>
      </c>
      <c r="G113" s="422">
        <v>0</v>
      </c>
      <c r="H113" s="422">
        <v>0</v>
      </c>
      <c r="I113" s="422">
        <v>0</v>
      </c>
      <c r="J113" s="422">
        <v>0</v>
      </c>
      <c r="K113" s="422">
        <v>0</v>
      </c>
      <c r="L113" s="422">
        <v>0</v>
      </c>
      <c r="M113" s="432">
        <f t="shared" si="7"/>
        <v>0</v>
      </c>
    </row>
    <row r="114" spans="1:13" ht="24" customHeight="1" x14ac:dyDescent="0.3">
      <c r="A114" s="1034"/>
      <c r="B114" s="423" t="s">
        <v>230</v>
      </c>
      <c r="C114" s="117">
        <v>1</v>
      </c>
      <c r="D114" s="117">
        <v>0</v>
      </c>
      <c r="E114" s="117">
        <v>0</v>
      </c>
      <c r="F114" s="117">
        <v>1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424">
        <f t="shared" si="7"/>
        <v>2</v>
      </c>
    </row>
    <row r="115" spans="1:13" ht="24" customHeight="1" x14ac:dyDescent="0.3">
      <c r="A115" s="1034"/>
      <c r="B115" s="423" t="s">
        <v>231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424">
        <f t="shared" si="7"/>
        <v>0</v>
      </c>
    </row>
    <row r="116" spans="1:13" ht="24" customHeight="1" x14ac:dyDescent="0.3">
      <c r="A116" s="1034"/>
      <c r="B116" s="425" t="s">
        <v>232</v>
      </c>
      <c r="C116" s="426">
        <v>0</v>
      </c>
      <c r="D116" s="426">
        <v>0</v>
      </c>
      <c r="E116" s="426">
        <v>0</v>
      </c>
      <c r="F116" s="426">
        <v>0</v>
      </c>
      <c r="G116" s="426">
        <v>0</v>
      </c>
      <c r="H116" s="426">
        <v>0</v>
      </c>
      <c r="I116" s="426">
        <v>0</v>
      </c>
      <c r="J116" s="426">
        <v>0</v>
      </c>
      <c r="K116" s="426">
        <v>0</v>
      </c>
      <c r="L116" s="426">
        <v>0</v>
      </c>
      <c r="M116" s="439">
        <f t="shared" si="7"/>
        <v>0</v>
      </c>
    </row>
    <row r="117" spans="1:13" ht="24" customHeight="1" x14ac:dyDescent="0.3">
      <c r="A117" s="1034"/>
      <c r="B117" s="419" t="s">
        <v>22</v>
      </c>
      <c r="C117" s="427">
        <v>1</v>
      </c>
      <c r="D117" s="427">
        <v>0</v>
      </c>
      <c r="E117" s="427">
        <v>0</v>
      </c>
      <c r="F117" s="427">
        <v>1</v>
      </c>
      <c r="G117" s="427">
        <v>0</v>
      </c>
      <c r="H117" s="427">
        <v>0</v>
      </c>
      <c r="I117" s="427">
        <v>0</v>
      </c>
      <c r="J117" s="427">
        <v>0</v>
      </c>
      <c r="K117" s="427">
        <v>0</v>
      </c>
      <c r="L117" s="466">
        <v>0</v>
      </c>
      <c r="M117" s="467">
        <f t="shared" si="7"/>
        <v>2</v>
      </c>
    </row>
    <row r="118" spans="1:13" ht="24" customHeight="1" x14ac:dyDescent="0.3">
      <c r="A118" s="1042" t="s">
        <v>209</v>
      </c>
      <c r="B118" s="447" t="s">
        <v>31</v>
      </c>
      <c r="C118" s="448">
        <f t="shared" ref="C118:L118" si="10">C3+C8+C13+C18+C23+C28+C33+C38+C43+C48+C53+C58++C63+C68+C73+C78+C83+C88+C93+C98+C103+C108+C113</f>
        <v>0</v>
      </c>
      <c r="D118" s="448">
        <f t="shared" si="10"/>
        <v>0</v>
      </c>
      <c r="E118" s="448">
        <f t="shared" si="10"/>
        <v>0</v>
      </c>
      <c r="F118" s="448">
        <f t="shared" si="10"/>
        <v>0</v>
      </c>
      <c r="G118" s="448">
        <f t="shared" si="10"/>
        <v>8</v>
      </c>
      <c r="H118" s="448">
        <f t="shared" si="10"/>
        <v>0</v>
      </c>
      <c r="I118" s="448">
        <f t="shared" si="10"/>
        <v>0</v>
      </c>
      <c r="J118" s="448">
        <f t="shared" si="10"/>
        <v>1</v>
      </c>
      <c r="K118" s="448">
        <f t="shared" si="10"/>
        <v>0</v>
      </c>
      <c r="L118" s="448">
        <f t="shared" si="10"/>
        <v>0</v>
      </c>
      <c r="M118" s="432">
        <f t="shared" si="7"/>
        <v>9</v>
      </c>
    </row>
    <row r="119" spans="1:13" ht="24" customHeight="1" x14ac:dyDescent="0.3">
      <c r="A119" s="1043"/>
      <c r="B119" s="449" t="s">
        <v>230</v>
      </c>
      <c r="C119" s="450">
        <f t="shared" ref="C119:L119" si="11">C4+C9+C14+C19+C24+C29+C34+C39+C44+C49+C54+C59++C64+C69+C74+C79+C84+C89+C94+C99+C104+C109+C114</f>
        <v>34</v>
      </c>
      <c r="D119" s="450">
        <f t="shared" si="11"/>
        <v>5</v>
      </c>
      <c r="E119" s="450">
        <f t="shared" si="11"/>
        <v>10</v>
      </c>
      <c r="F119" s="450">
        <f t="shared" si="11"/>
        <v>16</v>
      </c>
      <c r="G119" s="450">
        <f t="shared" si="11"/>
        <v>77</v>
      </c>
      <c r="H119" s="450">
        <f t="shared" si="11"/>
        <v>1</v>
      </c>
      <c r="I119" s="450">
        <f t="shared" si="11"/>
        <v>2</v>
      </c>
      <c r="J119" s="450">
        <f t="shared" si="11"/>
        <v>3</v>
      </c>
      <c r="K119" s="450">
        <f t="shared" si="11"/>
        <v>0</v>
      </c>
      <c r="L119" s="450">
        <f t="shared" si="11"/>
        <v>0</v>
      </c>
      <c r="M119" s="424">
        <f t="shared" si="7"/>
        <v>148</v>
      </c>
    </row>
    <row r="120" spans="1:13" ht="24" customHeight="1" x14ac:dyDescent="0.3">
      <c r="A120" s="1043"/>
      <c r="B120" s="449" t="s">
        <v>231</v>
      </c>
      <c r="C120" s="450">
        <f t="shared" ref="C120:L120" si="12">C5+C10+C15+C20+C25+C30+C35+C40+C45+C50+C55+C60++C65+C70+C75+C80+C85+C90+C95+C100+C105+C110+C115</f>
        <v>2</v>
      </c>
      <c r="D120" s="450">
        <f t="shared" si="12"/>
        <v>0</v>
      </c>
      <c r="E120" s="450">
        <f t="shared" si="12"/>
        <v>0</v>
      </c>
      <c r="F120" s="450">
        <f t="shared" si="12"/>
        <v>1</v>
      </c>
      <c r="G120" s="450">
        <f t="shared" si="12"/>
        <v>3</v>
      </c>
      <c r="H120" s="450">
        <f t="shared" si="12"/>
        <v>0</v>
      </c>
      <c r="I120" s="450">
        <f t="shared" si="12"/>
        <v>0</v>
      </c>
      <c r="J120" s="450">
        <f t="shared" si="12"/>
        <v>0</v>
      </c>
      <c r="K120" s="450">
        <f t="shared" si="12"/>
        <v>0</v>
      </c>
      <c r="L120" s="450">
        <f t="shared" si="12"/>
        <v>0</v>
      </c>
      <c r="M120" s="424">
        <f t="shared" si="7"/>
        <v>6</v>
      </c>
    </row>
    <row r="121" spans="1:13" ht="24" customHeight="1" x14ac:dyDescent="0.3">
      <c r="A121" s="1043"/>
      <c r="B121" s="451" t="s">
        <v>232</v>
      </c>
      <c r="C121" s="452">
        <f t="shared" ref="C121:L121" si="13">C6+C11+C16+C21+C26+C31+C36+C41+C46+C51+C56+C61++C66+C71+C76+C81+C86+C91+C96+C101+C106+C111+C116</f>
        <v>1</v>
      </c>
      <c r="D121" s="452">
        <f t="shared" si="13"/>
        <v>1</v>
      </c>
      <c r="E121" s="452">
        <f t="shared" si="13"/>
        <v>0</v>
      </c>
      <c r="F121" s="452">
        <f t="shared" si="13"/>
        <v>2</v>
      </c>
      <c r="G121" s="452">
        <f t="shared" si="13"/>
        <v>1</v>
      </c>
      <c r="H121" s="452">
        <f t="shared" si="13"/>
        <v>1</v>
      </c>
      <c r="I121" s="452">
        <f t="shared" si="13"/>
        <v>0</v>
      </c>
      <c r="J121" s="452">
        <f t="shared" si="13"/>
        <v>0</v>
      </c>
      <c r="K121" s="452">
        <f t="shared" si="13"/>
        <v>0</v>
      </c>
      <c r="L121" s="452">
        <f t="shared" si="13"/>
        <v>0</v>
      </c>
      <c r="M121" s="439">
        <f t="shared" si="7"/>
        <v>6</v>
      </c>
    </row>
    <row r="122" spans="1:13" ht="24" customHeight="1" x14ac:dyDescent="0.3">
      <c r="A122" s="1044"/>
      <c r="B122" s="445" t="s">
        <v>22</v>
      </c>
      <c r="C122" s="446">
        <f t="shared" ref="C122:L122" si="14">C7+C12+C17+C22+C27+C32+C37+C42+C47+C52+C57+C62++C67+C72+C77+C82+C87+C92+C97+C102+C107+C112+C117</f>
        <v>37</v>
      </c>
      <c r="D122" s="446">
        <f t="shared" si="14"/>
        <v>6</v>
      </c>
      <c r="E122" s="446">
        <f t="shared" si="14"/>
        <v>10</v>
      </c>
      <c r="F122" s="446">
        <f t="shared" si="14"/>
        <v>19</v>
      </c>
      <c r="G122" s="446">
        <f t="shared" si="14"/>
        <v>89</v>
      </c>
      <c r="H122" s="446">
        <f t="shared" si="14"/>
        <v>2</v>
      </c>
      <c r="I122" s="446">
        <f t="shared" si="14"/>
        <v>2</v>
      </c>
      <c r="J122" s="446">
        <f t="shared" si="14"/>
        <v>4</v>
      </c>
      <c r="K122" s="446">
        <f t="shared" si="14"/>
        <v>0</v>
      </c>
      <c r="L122" s="468">
        <f t="shared" si="14"/>
        <v>0</v>
      </c>
      <c r="M122" s="467">
        <f>SUM(M118:M121)</f>
        <v>169</v>
      </c>
    </row>
    <row r="123" spans="1:13" ht="24" customHeight="1" x14ac:dyDescent="0.3">
      <c r="A123" s="1034" t="s">
        <v>212</v>
      </c>
      <c r="B123" s="421" t="s">
        <v>31</v>
      </c>
      <c r="C123" s="422">
        <v>0</v>
      </c>
      <c r="D123" s="422">
        <v>0</v>
      </c>
      <c r="E123" s="422">
        <v>0</v>
      </c>
      <c r="F123" s="422">
        <v>0</v>
      </c>
      <c r="G123" s="422">
        <v>0</v>
      </c>
      <c r="H123" s="422">
        <v>0</v>
      </c>
      <c r="I123" s="422">
        <v>0</v>
      </c>
      <c r="J123" s="422">
        <v>0</v>
      </c>
      <c r="K123" s="422">
        <v>0</v>
      </c>
      <c r="L123" s="422">
        <v>0</v>
      </c>
      <c r="M123" s="432">
        <f t="shared" si="7"/>
        <v>0</v>
      </c>
    </row>
    <row r="124" spans="1:13" ht="24" customHeight="1" x14ac:dyDescent="0.3">
      <c r="A124" s="1034"/>
      <c r="B124" s="423" t="s">
        <v>230</v>
      </c>
      <c r="C124" s="117">
        <v>0</v>
      </c>
      <c r="D124" s="117">
        <v>0</v>
      </c>
      <c r="E124" s="117">
        <v>1</v>
      </c>
      <c r="F124" s="117">
        <v>0</v>
      </c>
      <c r="G124" s="117">
        <v>29</v>
      </c>
      <c r="H124" s="117">
        <v>0</v>
      </c>
      <c r="I124" s="117"/>
      <c r="J124" s="117">
        <v>0</v>
      </c>
      <c r="K124" s="117">
        <v>0</v>
      </c>
      <c r="L124" s="117">
        <v>0</v>
      </c>
      <c r="M124" s="424">
        <f t="shared" si="7"/>
        <v>30</v>
      </c>
    </row>
    <row r="125" spans="1:13" ht="24" customHeight="1" x14ac:dyDescent="0.3">
      <c r="A125" s="1034"/>
      <c r="B125" s="423" t="s">
        <v>231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424">
        <f t="shared" si="7"/>
        <v>0</v>
      </c>
    </row>
    <row r="126" spans="1:13" ht="24" customHeight="1" x14ac:dyDescent="0.3">
      <c r="A126" s="1034"/>
      <c r="B126" s="425" t="s">
        <v>232</v>
      </c>
      <c r="C126" s="426">
        <v>0</v>
      </c>
      <c r="D126" s="426">
        <v>0</v>
      </c>
      <c r="E126" s="426">
        <v>0</v>
      </c>
      <c r="F126" s="426">
        <v>0</v>
      </c>
      <c r="G126" s="426">
        <v>0</v>
      </c>
      <c r="H126" s="426">
        <v>0</v>
      </c>
      <c r="I126" s="426">
        <v>0</v>
      </c>
      <c r="J126" s="426">
        <v>0</v>
      </c>
      <c r="K126" s="426">
        <v>0</v>
      </c>
      <c r="L126" s="426">
        <v>0</v>
      </c>
      <c r="M126" s="439">
        <f t="shared" si="7"/>
        <v>0</v>
      </c>
    </row>
    <row r="127" spans="1:13" ht="24" customHeight="1" x14ac:dyDescent="0.3">
      <c r="A127" s="1034"/>
      <c r="B127" s="419" t="s">
        <v>22</v>
      </c>
      <c r="C127" s="427">
        <f>SUM(C123:C126)</f>
        <v>0</v>
      </c>
      <c r="D127" s="427">
        <f t="shared" ref="D127:L127" si="15">SUM(D123:D126)</f>
        <v>0</v>
      </c>
      <c r="E127" s="427">
        <f t="shared" si="15"/>
        <v>1</v>
      </c>
      <c r="F127" s="427">
        <f t="shared" si="15"/>
        <v>0</v>
      </c>
      <c r="G127" s="427">
        <f t="shared" si="15"/>
        <v>29</v>
      </c>
      <c r="H127" s="427">
        <f t="shared" si="15"/>
        <v>0</v>
      </c>
      <c r="I127" s="427">
        <f t="shared" si="15"/>
        <v>0</v>
      </c>
      <c r="J127" s="427">
        <f t="shared" si="15"/>
        <v>0</v>
      </c>
      <c r="K127" s="427">
        <f t="shared" si="15"/>
        <v>0</v>
      </c>
      <c r="L127" s="427">
        <f t="shared" si="15"/>
        <v>0</v>
      </c>
      <c r="M127" s="467">
        <f t="shared" si="7"/>
        <v>30</v>
      </c>
    </row>
    <row r="128" spans="1:13" ht="24" customHeight="1" x14ac:dyDescent="0.3">
      <c r="A128" s="1034" t="s">
        <v>213</v>
      </c>
      <c r="B128" s="421" t="s">
        <v>31</v>
      </c>
      <c r="C128" s="422">
        <v>0</v>
      </c>
      <c r="D128" s="422">
        <v>0</v>
      </c>
      <c r="E128" s="422">
        <v>0</v>
      </c>
      <c r="F128" s="422">
        <v>0</v>
      </c>
      <c r="G128" s="422">
        <v>0</v>
      </c>
      <c r="H128" s="422">
        <v>0</v>
      </c>
      <c r="I128" s="422">
        <v>0</v>
      </c>
      <c r="J128" s="422">
        <v>0</v>
      </c>
      <c r="K128" s="422">
        <v>0</v>
      </c>
      <c r="L128" s="422">
        <v>0</v>
      </c>
      <c r="M128" s="432">
        <f t="shared" si="7"/>
        <v>0</v>
      </c>
    </row>
    <row r="129" spans="1:13" ht="24" customHeight="1" x14ac:dyDescent="0.3">
      <c r="A129" s="1034"/>
      <c r="B129" s="423" t="s">
        <v>230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</v>
      </c>
      <c r="K129" s="117">
        <v>1</v>
      </c>
      <c r="L129" s="117">
        <v>0</v>
      </c>
      <c r="M129" s="424">
        <f t="shared" si="7"/>
        <v>2</v>
      </c>
    </row>
    <row r="130" spans="1:13" ht="24" customHeight="1" x14ac:dyDescent="0.3">
      <c r="A130" s="1034"/>
      <c r="B130" s="423" t="s">
        <v>231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424">
        <f t="shared" si="7"/>
        <v>0</v>
      </c>
    </row>
    <row r="131" spans="1:13" ht="24" customHeight="1" x14ac:dyDescent="0.3">
      <c r="A131" s="1034"/>
      <c r="B131" s="425" t="s">
        <v>232</v>
      </c>
      <c r="C131" s="426">
        <v>0</v>
      </c>
      <c r="D131" s="426">
        <v>0</v>
      </c>
      <c r="E131" s="426">
        <v>0</v>
      </c>
      <c r="F131" s="426">
        <v>0</v>
      </c>
      <c r="G131" s="426">
        <v>0</v>
      </c>
      <c r="H131" s="426">
        <v>0</v>
      </c>
      <c r="I131" s="426">
        <v>0</v>
      </c>
      <c r="J131" s="426">
        <v>0</v>
      </c>
      <c r="K131" s="426">
        <v>0</v>
      </c>
      <c r="L131" s="426">
        <v>0</v>
      </c>
      <c r="M131" s="439">
        <f t="shared" si="7"/>
        <v>0</v>
      </c>
    </row>
    <row r="132" spans="1:13" ht="24" customHeight="1" x14ac:dyDescent="0.3">
      <c r="A132" s="1034"/>
      <c r="B132" s="419" t="s">
        <v>22</v>
      </c>
      <c r="C132" s="427">
        <f>SUM(C128:C131)</f>
        <v>0</v>
      </c>
      <c r="D132" s="427">
        <f t="shared" ref="D132:L132" si="16">SUM(D128:D131)</f>
        <v>0</v>
      </c>
      <c r="E132" s="427">
        <f t="shared" si="16"/>
        <v>0</v>
      </c>
      <c r="F132" s="427">
        <f t="shared" si="16"/>
        <v>0</v>
      </c>
      <c r="G132" s="427">
        <f t="shared" si="16"/>
        <v>0</v>
      </c>
      <c r="H132" s="427">
        <f t="shared" si="16"/>
        <v>0</v>
      </c>
      <c r="I132" s="427">
        <f t="shared" si="16"/>
        <v>0</v>
      </c>
      <c r="J132" s="427">
        <f t="shared" si="16"/>
        <v>1</v>
      </c>
      <c r="K132" s="427">
        <f t="shared" si="16"/>
        <v>1</v>
      </c>
      <c r="L132" s="427">
        <f t="shared" si="16"/>
        <v>0</v>
      </c>
      <c r="M132" s="467">
        <f t="shared" si="7"/>
        <v>2</v>
      </c>
    </row>
    <row r="133" spans="1:13" ht="24" customHeight="1" x14ac:dyDescent="0.3">
      <c r="A133" s="1034" t="s">
        <v>214</v>
      </c>
      <c r="B133" s="421" t="s">
        <v>31</v>
      </c>
      <c r="C133" s="422">
        <v>0</v>
      </c>
      <c r="D133" s="422">
        <v>0</v>
      </c>
      <c r="E133" s="422">
        <v>0</v>
      </c>
      <c r="F133" s="422">
        <v>0</v>
      </c>
      <c r="G133" s="422">
        <v>0</v>
      </c>
      <c r="H133" s="422">
        <v>0</v>
      </c>
      <c r="I133" s="422">
        <v>0</v>
      </c>
      <c r="J133" s="422">
        <v>0</v>
      </c>
      <c r="K133" s="422">
        <v>0</v>
      </c>
      <c r="L133" s="422">
        <v>0</v>
      </c>
      <c r="M133" s="432">
        <f t="shared" ref="M133:M196" si="17">C133+D133+E133+F133+G133+H133+I133+J133+K133+L133</f>
        <v>0</v>
      </c>
    </row>
    <row r="134" spans="1:13" ht="24" customHeight="1" x14ac:dyDescent="0.3">
      <c r="A134" s="1034"/>
      <c r="B134" s="423" t="s">
        <v>230</v>
      </c>
      <c r="C134" s="117">
        <v>0</v>
      </c>
      <c r="D134" s="117">
        <v>0</v>
      </c>
      <c r="E134" s="117">
        <v>0</v>
      </c>
      <c r="F134" s="117">
        <v>0</v>
      </c>
      <c r="G134" s="117">
        <v>8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424">
        <f t="shared" si="17"/>
        <v>8</v>
      </c>
    </row>
    <row r="135" spans="1:13" ht="24" customHeight="1" x14ac:dyDescent="0.3">
      <c r="A135" s="1034"/>
      <c r="B135" s="423" t="s">
        <v>231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424">
        <f t="shared" si="17"/>
        <v>0</v>
      </c>
    </row>
    <row r="136" spans="1:13" ht="24" customHeight="1" x14ac:dyDescent="0.3">
      <c r="A136" s="1034"/>
      <c r="B136" s="425" t="s">
        <v>232</v>
      </c>
      <c r="C136" s="426">
        <v>1</v>
      </c>
      <c r="D136" s="426">
        <v>0</v>
      </c>
      <c r="E136" s="426">
        <v>0</v>
      </c>
      <c r="F136" s="426">
        <v>0</v>
      </c>
      <c r="G136" s="426">
        <v>0</v>
      </c>
      <c r="H136" s="426">
        <v>0</v>
      </c>
      <c r="I136" s="426">
        <v>0</v>
      </c>
      <c r="J136" s="426">
        <v>0</v>
      </c>
      <c r="K136" s="426">
        <v>0</v>
      </c>
      <c r="L136" s="426">
        <v>0</v>
      </c>
      <c r="M136" s="439">
        <f t="shared" si="17"/>
        <v>1</v>
      </c>
    </row>
    <row r="137" spans="1:13" ht="24" customHeight="1" x14ac:dyDescent="0.3">
      <c r="A137" s="1034"/>
      <c r="B137" s="419" t="s">
        <v>22</v>
      </c>
      <c r="C137" s="427">
        <f>SUM(C133:C136)</f>
        <v>1</v>
      </c>
      <c r="D137" s="427">
        <f t="shared" ref="D137:L137" si="18">SUM(D133:D136)</f>
        <v>0</v>
      </c>
      <c r="E137" s="427">
        <f t="shared" si="18"/>
        <v>0</v>
      </c>
      <c r="F137" s="427">
        <f t="shared" si="18"/>
        <v>0</v>
      </c>
      <c r="G137" s="427">
        <f t="shared" si="18"/>
        <v>8</v>
      </c>
      <c r="H137" s="427">
        <f t="shared" si="18"/>
        <v>0</v>
      </c>
      <c r="I137" s="427">
        <f t="shared" si="18"/>
        <v>0</v>
      </c>
      <c r="J137" s="427">
        <f t="shared" si="18"/>
        <v>0</v>
      </c>
      <c r="K137" s="427">
        <f t="shared" si="18"/>
        <v>0</v>
      </c>
      <c r="L137" s="427">
        <f t="shared" si="18"/>
        <v>0</v>
      </c>
      <c r="M137" s="467">
        <f t="shared" si="17"/>
        <v>9</v>
      </c>
    </row>
    <row r="138" spans="1:13" ht="24" customHeight="1" x14ac:dyDescent="0.3">
      <c r="A138" s="1034" t="s">
        <v>216</v>
      </c>
      <c r="B138" s="421" t="s">
        <v>31</v>
      </c>
      <c r="C138" s="422">
        <v>0</v>
      </c>
      <c r="D138" s="422">
        <v>0</v>
      </c>
      <c r="E138" s="422">
        <v>0</v>
      </c>
      <c r="F138" s="422">
        <v>0</v>
      </c>
      <c r="G138" s="422">
        <v>0</v>
      </c>
      <c r="H138" s="422">
        <v>0</v>
      </c>
      <c r="I138" s="422">
        <v>0</v>
      </c>
      <c r="J138" s="422">
        <v>0</v>
      </c>
      <c r="K138" s="422">
        <v>0</v>
      </c>
      <c r="L138" s="422">
        <v>0</v>
      </c>
      <c r="M138" s="432">
        <f t="shared" si="17"/>
        <v>0</v>
      </c>
    </row>
    <row r="139" spans="1:13" ht="24" customHeight="1" x14ac:dyDescent="0.3">
      <c r="A139" s="1034"/>
      <c r="B139" s="423" t="s">
        <v>230</v>
      </c>
      <c r="C139" s="117">
        <v>0</v>
      </c>
      <c r="D139" s="117">
        <v>0</v>
      </c>
      <c r="E139" s="117">
        <v>0</v>
      </c>
      <c r="F139" s="117">
        <v>1</v>
      </c>
      <c r="G139" s="117">
        <v>1</v>
      </c>
      <c r="H139" s="117">
        <v>0</v>
      </c>
      <c r="I139" s="117">
        <v>1</v>
      </c>
      <c r="J139" s="117">
        <v>0</v>
      </c>
      <c r="K139" s="117">
        <v>0</v>
      </c>
      <c r="L139" s="117">
        <v>0</v>
      </c>
      <c r="M139" s="424">
        <f t="shared" si="17"/>
        <v>3</v>
      </c>
    </row>
    <row r="140" spans="1:13" ht="24" customHeight="1" x14ac:dyDescent="0.3">
      <c r="A140" s="1034"/>
      <c r="B140" s="423" t="s">
        <v>231</v>
      </c>
      <c r="C140" s="117">
        <v>0</v>
      </c>
      <c r="D140" s="117">
        <v>0</v>
      </c>
      <c r="E140" s="117">
        <v>0</v>
      </c>
      <c r="F140" s="117">
        <v>0</v>
      </c>
      <c r="G140" s="117">
        <v>0</v>
      </c>
      <c r="H140" s="117">
        <v>0</v>
      </c>
      <c r="I140" s="117">
        <v>1</v>
      </c>
      <c r="J140" s="117">
        <v>0</v>
      </c>
      <c r="K140" s="117">
        <v>0</v>
      </c>
      <c r="L140" s="117">
        <v>0</v>
      </c>
      <c r="M140" s="424">
        <f t="shared" si="17"/>
        <v>1</v>
      </c>
    </row>
    <row r="141" spans="1:13" ht="24" customHeight="1" x14ac:dyDescent="0.3">
      <c r="A141" s="1034"/>
      <c r="B141" s="425" t="s">
        <v>232</v>
      </c>
      <c r="C141" s="426">
        <v>0</v>
      </c>
      <c r="D141" s="426">
        <v>0</v>
      </c>
      <c r="E141" s="426">
        <v>0</v>
      </c>
      <c r="F141" s="426">
        <v>0</v>
      </c>
      <c r="G141" s="426">
        <v>0</v>
      </c>
      <c r="H141" s="426">
        <v>0</v>
      </c>
      <c r="I141" s="426">
        <v>0</v>
      </c>
      <c r="J141" s="426">
        <v>0</v>
      </c>
      <c r="K141" s="426">
        <v>0</v>
      </c>
      <c r="L141" s="426">
        <v>0</v>
      </c>
      <c r="M141" s="439">
        <f t="shared" si="17"/>
        <v>0</v>
      </c>
    </row>
    <row r="142" spans="1:13" ht="24" customHeight="1" x14ac:dyDescent="0.3">
      <c r="A142" s="1034"/>
      <c r="B142" s="419" t="s">
        <v>22</v>
      </c>
      <c r="C142" s="427">
        <v>0</v>
      </c>
      <c r="D142" s="427">
        <v>0</v>
      </c>
      <c r="E142" s="427">
        <v>0</v>
      </c>
      <c r="F142" s="427">
        <v>1</v>
      </c>
      <c r="G142" s="427">
        <v>1</v>
      </c>
      <c r="H142" s="427">
        <v>0</v>
      </c>
      <c r="I142" s="427">
        <v>2</v>
      </c>
      <c r="J142" s="427">
        <v>0</v>
      </c>
      <c r="K142" s="427">
        <v>0</v>
      </c>
      <c r="L142" s="466">
        <v>0</v>
      </c>
      <c r="M142" s="467">
        <f t="shared" si="17"/>
        <v>4</v>
      </c>
    </row>
    <row r="143" spans="1:13" ht="24" customHeight="1" x14ac:dyDescent="0.3">
      <c r="A143" s="1040" t="s">
        <v>217</v>
      </c>
      <c r="B143" s="421" t="s">
        <v>31</v>
      </c>
      <c r="C143" s="422">
        <v>0</v>
      </c>
      <c r="D143" s="422">
        <v>0</v>
      </c>
      <c r="E143" s="422">
        <v>0</v>
      </c>
      <c r="F143" s="422">
        <v>0</v>
      </c>
      <c r="G143" s="422">
        <v>0</v>
      </c>
      <c r="H143" s="422">
        <v>0</v>
      </c>
      <c r="I143" s="422">
        <v>0</v>
      </c>
      <c r="J143" s="422">
        <v>0</v>
      </c>
      <c r="K143" s="422">
        <v>0</v>
      </c>
      <c r="L143" s="422">
        <v>0</v>
      </c>
      <c r="M143" s="432">
        <f t="shared" si="17"/>
        <v>0</v>
      </c>
    </row>
    <row r="144" spans="1:13" ht="24" customHeight="1" x14ac:dyDescent="0.3">
      <c r="A144" s="1040"/>
      <c r="B144" s="423" t="s">
        <v>230</v>
      </c>
      <c r="C144" s="117">
        <v>0</v>
      </c>
      <c r="D144" s="117">
        <v>0</v>
      </c>
      <c r="E144" s="117">
        <v>0</v>
      </c>
      <c r="F144" s="117">
        <v>0</v>
      </c>
      <c r="G144" s="117">
        <v>1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424">
        <f>C144+D144+E144+F144+G144+H144+I144+J144+K144+L144</f>
        <v>1</v>
      </c>
    </row>
    <row r="145" spans="1:13" ht="24" customHeight="1" x14ac:dyDescent="0.3">
      <c r="A145" s="1040"/>
      <c r="B145" s="423" t="s">
        <v>231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424">
        <f t="shared" si="17"/>
        <v>0</v>
      </c>
    </row>
    <row r="146" spans="1:13" ht="24" customHeight="1" x14ac:dyDescent="0.3">
      <c r="A146" s="1040"/>
      <c r="B146" s="425" t="s">
        <v>232</v>
      </c>
      <c r="C146" s="426">
        <v>0</v>
      </c>
      <c r="D146" s="426">
        <v>0</v>
      </c>
      <c r="E146" s="426">
        <v>0</v>
      </c>
      <c r="F146" s="426">
        <v>0</v>
      </c>
      <c r="G146" s="426">
        <v>0</v>
      </c>
      <c r="H146" s="426">
        <v>0</v>
      </c>
      <c r="I146" s="426">
        <v>0</v>
      </c>
      <c r="J146" s="426">
        <v>0</v>
      </c>
      <c r="K146" s="426">
        <v>0</v>
      </c>
      <c r="L146" s="426">
        <v>0</v>
      </c>
      <c r="M146" s="439">
        <f t="shared" si="17"/>
        <v>0</v>
      </c>
    </row>
    <row r="147" spans="1:13" ht="24" customHeight="1" x14ac:dyDescent="0.3">
      <c r="A147" s="1040"/>
      <c r="B147" s="419" t="s">
        <v>22</v>
      </c>
      <c r="C147" s="427">
        <v>0</v>
      </c>
      <c r="D147" s="427">
        <v>0</v>
      </c>
      <c r="E147" s="427">
        <v>0</v>
      </c>
      <c r="F147" s="427">
        <v>0</v>
      </c>
      <c r="G147" s="420">
        <v>1</v>
      </c>
      <c r="H147" s="427">
        <v>0</v>
      </c>
      <c r="I147" s="427">
        <v>0</v>
      </c>
      <c r="J147" s="427">
        <v>0</v>
      </c>
      <c r="K147" s="427">
        <v>0</v>
      </c>
      <c r="L147" s="466">
        <v>0</v>
      </c>
      <c r="M147" s="467">
        <f t="shared" si="17"/>
        <v>1</v>
      </c>
    </row>
    <row r="148" spans="1:13" ht="24" customHeight="1" x14ac:dyDescent="0.3">
      <c r="A148" s="1034" t="s">
        <v>218</v>
      </c>
      <c r="B148" s="421" t="s">
        <v>31</v>
      </c>
      <c r="C148" s="422">
        <v>0</v>
      </c>
      <c r="D148" s="422">
        <v>0</v>
      </c>
      <c r="E148" s="422">
        <v>0</v>
      </c>
      <c r="F148" s="422">
        <v>0</v>
      </c>
      <c r="G148" s="422">
        <v>0</v>
      </c>
      <c r="H148" s="422">
        <v>0</v>
      </c>
      <c r="I148" s="422">
        <v>0</v>
      </c>
      <c r="J148" s="422">
        <v>0</v>
      </c>
      <c r="K148" s="422">
        <v>0</v>
      </c>
      <c r="L148" s="422">
        <v>0</v>
      </c>
      <c r="M148" s="432">
        <f t="shared" si="17"/>
        <v>0</v>
      </c>
    </row>
    <row r="149" spans="1:13" ht="24" customHeight="1" x14ac:dyDescent="0.3">
      <c r="A149" s="1034"/>
      <c r="B149" s="423" t="s">
        <v>230</v>
      </c>
      <c r="C149" s="117">
        <v>0</v>
      </c>
      <c r="D149" s="117">
        <v>0</v>
      </c>
      <c r="E149" s="117">
        <v>0</v>
      </c>
      <c r="F149" s="117">
        <v>1</v>
      </c>
      <c r="G149" s="117">
        <v>9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424">
        <f t="shared" si="17"/>
        <v>10</v>
      </c>
    </row>
    <row r="150" spans="1:13" ht="24" customHeight="1" x14ac:dyDescent="0.3">
      <c r="A150" s="1034"/>
      <c r="B150" s="423" t="s">
        <v>231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424">
        <f t="shared" si="17"/>
        <v>0</v>
      </c>
    </row>
    <row r="151" spans="1:13" ht="24" customHeight="1" x14ac:dyDescent="0.3">
      <c r="A151" s="1034"/>
      <c r="B151" s="425" t="s">
        <v>232</v>
      </c>
      <c r="C151" s="426">
        <v>0</v>
      </c>
      <c r="D151" s="426">
        <v>0</v>
      </c>
      <c r="E151" s="426">
        <v>0</v>
      </c>
      <c r="F151" s="426">
        <v>1</v>
      </c>
      <c r="G151" s="426">
        <v>0</v>
      </c>
      <c r="H151" s="426">
        <v>0</v>
      </c>
      <c r="I151" s="426">
        <v>0</v>
      </c>
      <c r="J151" s="426">
        <v>0</v>
      </c>
      <c r="K151" s="426">
        <v>0</v>
      </c>
      <c r="L151" s="426">
        <v>0</v>
      </c>
      <c r="M151" s="439">
        <f t="shared" si="17"/>
        <v>1</v>
      </c>
    </row>
    <row r="152" spans="1:13" ht="24" customHeight="1" x14ac:dyDescent="0.3">
      <c r="A152" s="1034"/>
      <c r="B152" s="419" t="s">
        <v>22</v>
      </c>
      <c r="C152" s="427">
        <v>0</v>
      </c>
      <c r="D152" s="427">
        <v>0</v>
      </c>
      <c r="E152" s="427">
        <v>0</v>
      </c>
      <c r="F152" s="420">
        <v>2</v>
      </c>
      <c r="G152" s="420">
        <v>9</v>
      </c>
      <c r="H152" s="427">
        <v>0</v>
      </c>
      <c r="I152" s="427">
        <v>0</v>
      </c>
      <c r="J152" s="427">
        <v>0</v>
      </c>
      <c r="K152" s="427">
        <v>0</v>
      </c>
      <c r="L152" s="466">
        <v>0</v>
      </c>
      <c r="M152" s="467">
        <f t="shared" si="17"/>
        <v>11</v>
      </c>
    </row>
    <row r="153" spans="1:13" ht="24" customHeight="1" x14ac:dyDescent="0.3">
      <c r="A153" s="1034" t="s">
        <v>220</v>
      </c>
      <c r="B153" s="421" t="s">
        <v>31</v>
      </c>
      <c r="C153" s="422">
        <v>0</v>
      </c>
      <c r="D153" s="422">
        <v>0</v>
      </c>
      <c r="E153" s="422">
        <v>0</v>
      </c>
      <c r="F153" s="422">
        <v>0</v>
      </c>
      <c r="G153" s="422">
        <v>0</v>
      </c>
      <c r="H153" s="422">
        <v>0</v>
      </c>
      <c r="I153" s="422">
        <v>0</v>
      </c>
      <c r="J153" s="422">
        <v>0</v>
      </c>
      <c r="K153" s="422">
        <v>0</v>
      </c>
      <c r="L153" s="422">
        <v>0</v>
      </c>
      <c r="M153" s="432">
        <f t="shared" si="17"/>
        <v>0</v>
      </c>
    </row>
    <row r="154" spans="1:13" ht="24" customHeight="1" x14ac:dyDescent="0.3">
      <c r="A154" s="1034"/>
      <c r="B154" s="423" t="s">
        <v>230</v>
      </c>
      <c r="C154" s="117">
        <v>0</v>
      </c>
      <c r="D154" s="117">
        <v>1</v>
      </c>
      <c r="E154" s="117">
        <v>2</v>
      </c>
      <c r="F154" s="117">
        <v>0</v>
      </c>
      <c r="G154" s="117">
        <v>3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424">
        <f t="shared" si="17"/>
        <v>6</v>
      </c>
    </row>
    <row r="155" spans="1:13" ht="24" customHeight="1" x14ac:dyDescent="0.3">
      <c r="A155" s="1034"/>
      <c r="B155" s="423" t="s">
        <v>231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424">
        <f t="shared" si="17"/>
        <v>2</v>
      </c>
    </row>
    <row r="156" spans="1:13" ht="24" customHeight="1" x14ac:dyDescent="0.3">
      <c r="A156" s="1034"/>
      <c r="B156" s="425" t="s">
        <v>232</v>
      </c>
      <c r="C156" s="426">
        <v>0</v>
      </c>
      <c r="D156" s="426">
        <v>0</v>
      </c>
      <c r="E156" s="426">
        <v>0</v>
      </c>
      <c r="F156" s="426">
        <v>0</v>
      </c>
      <c r="G156" s="426">
        <v>0</v>
      </c>
      <c r="H156" s="426">
        <v>0</v>
      </c>
      <c r="I156" s="426">
        <v>0</v>
      </c>
      <c r="J156" s="426">
        <v>0</v>
      </c>
      <c r="K156" s="426">
        <v>0</v>
      </c>
      <c r="L156" s="426">
        <v>0</v>
      </c>
      <c r="M156" s="439">
        <f t="shared" si="17"/>
        <v>0</v>
      </c>
    </row>
    <row r="157" spans="1:13" ht="24" customHeight="1" x14ac:dyDescent="0.3">
      <c r="A157" s="1034"/>
      <c r="B157" s="419" t="s">
        <v>22</v>
      </c>
      <c r="C157" s="427">
        <f>SUM(C153:C156)</f>
        <v>0</v>
      </c>
      <c r="D157" s="427">
        <f t="shared" ref="D157:L157" si="19">SUM(D153:D156)</f>
        <v>1</v>
      </c>
      <c r="E157" s="427">
        <f t="shared" si="19"/>
        <v>2</v>
      </c>
      <c r="F157" s="427">
        <f t="shared" si="19"/>
        <v>1</v>
      </c>
      <c r="G157" s="427">
        <f t="shared" si="19"/>
        <v>4</v>
      </c>
      <c r="H157" s="427">
        <f t="shared" si="19"/>
        <v>0</v>
      </c>
      <c r="I157" s="427">
        <f t="shared" si="19"/>
        <v>0</v>
      </c>
      <c r="J157" s="427">
        <f t="shared" si="19"/>
        <v>0</v>
      </c>
      <c r="K157" s="427">
        <f t="shared" si="19"/>
        <v>0</v>
      </c>
      <c r="L157" s="427">
        <f t="shared" si="19"/>
        <v>0</v>
      </c>
      <c r="M157" s="467">
        <f>C157+D157+E157+F157+G157+H157+I157+J157+K157+L157</f>
        <v>8</v>
      </c>
    </row>
    <row r="158" spans="1:13" ht="24" customHeight="1" x14ac:dyDescent="0.3">
      <c r="A158" s="1034" t="s">
        <v>221</v>
      </c>
      <c r="B158" s="421" t="s">
        <v>31</v>
      </c>
      <c r="C158" s="422">
        <v>0</v>
      </c>
      <c r="D158" s="422">
        <v>0</v>
      </c>
      <c r="E158" s="422">
        <v>0</v>
      </c>
      <c r="F158" s="422">
        <v>0</v>
      </c>
      <c r="G158" s="422">
        <v>0</v>
      </c>
      <c r="H158" s="422">
        <v>0</v>
      </c>
      <c r="I158" s="422">
        <v>0</v>
      </c>
      <c r="J158" s="422">
        <v>0</v>
      </c>
      <c r="K158" s="422">
        <v>0</v>
      </c>
      <c r="L158" s="422">
        <v>0</v>
      </c>
      <c r="M158" s="432">
        <f t="shared" si="17"/>
        <v>0</v>
      </c>
    </row>
    <row r="159" spans="1:13" ht="24" customHeight="1" x14ac:dyDescent="0.3">
      <c r="A159" s="1034"/>
      <c r="B159" s="423" t="s">
        <v>230</v>
      </c>
      <c r="C159" s="117">
        <v>0</v>
      </c>
      <c r="D159" s="117">
        <v>0</v>
      </c>
      <c r="E159" s="117">
        <v>0</v>
      </c>
      <c r="F159" s="117">
        <v>0</v>
      </c>
      <c r="G159" s="117">
        <v>2</v>
      </c>
      <c r="H159" s="117">
        <v>1</v>
      </c>
      <c r="I159" s="117">
        <v>0</v>
      </c>
      <c r="J159" s="117">
        <v>0</v>
      </c>
      <c r="K159" s="117">
        <v>0</v>
      </c>
      <c r="L159" s="117">
        <v>0</v>
      </c>
      <c r="M159" s="424">
        <f t="shared" si="17"/>
        <v>3</v>
      </c>
    </row>
    <row r="160" spans="1:13" ht="24" customHeight="1" x14ac:dyDescent="0.3">
      <c r="A160" s="1034"/>
      <c r="B160" s="423" t="s">
        <v>231</v>
      </c>
      <c r="C160" s="117">
        <v>1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424">
        <f t="shared" si="17"/>
        <v>1</v>
      </c>
    </row>
    <row r="161" spans="1:13" ht="24" customHeight="1" x14ac:dyDescent="0.3">
      <c r="A161" s="1034"/>
      <c r="B161" s="425" t="s">
        <v>232</v>
      </c>
      <c r="C161" s="426">
        <v>0</v>
      </c>
      <c r="D161" s="426">
        <v>0</v>
      </c>
      <c r="E161" s="426">
        <v>0</v>
      </c>
      <c r="F161" s="426">
        <v>0</v>
      </c>
      <c r="G161" s="426">
        <v>0</v>
      </c>
      <c r="H161" s="426">
        <v>0</v>
      </c>
      <c r="I161" s="426">
        <v>0</v>
      </c>
      <c r="J161" s="426">
        <v>0</v>
      </c>
      <c r="K161" s="426">
        <v>0</v>
      </c>
      <c r="L161" s="426">
        <v>0</v>
      </c>
      <c r="M161" s="439">
        <f t="shared" si="17"/>
        <v>0</v>
      </c>
    </row>
    <row r="162" spans="1:13" ht="24" customHeight="1" x14ac:dyDescent="0.3">
      <c r="A162" s="1034"/>
      <c r="B162" s="419" t="s">
        <v>22</v>
      </c>
      <c r="C162" s="427">
        <f>SUM(C158:C161)</f>
        <v>1</v>
      </c>
      <c r="D162" s="427">
        <f t="shared" ref="D162:L162" si="20">SUM(D158:D161)</f>
        <v>0</v>
      </c>
      <c r="E162" s="427">
        <f t="shared" si="20"/>
        <v>0</v>
      </c>
      <c r="F162" s="427">
        <f t="shared" si="20"/>
        <v>0</v>
      </c>
      <c r="G162" s="427">
        <f t="shared" si="20"/>
        <v>2</v>
      </c>
      <c r="H162" s="427">
        <f t="shared" si="20"/>
        <v>1</v>
      </c>
      <c r="I162" s="427">
        <f t="shared" si="20"/>
        <v>0</v>
      </c>
      <c r="J162" s="427">
        <f t="shared" si="20"/>
        <v>0</v>
      </c>
      <c r="K162" s="427">
        <f t="shared" si="20"/>
        <v>0</v>
      </c>
      <c r="L162" s="427">
        <f t="shared" si="20"/>
        <v>0</v>
      </c>
      <c r="M162" s="467">
        <f t="shared" si="17"/>
        <v>4</v>
      </c>
    </row>
    <row r="163" spans="1:13" ht="24" customHeight="1" x14ac:dyDescent="0.3">
      <c r="A163" s="1034" t="s">
        <v>222</v>
      </c>
      <c r="B163" s="421" t="s">
        <v>31</v>
      </c>
      <c r="C163" s="422">
        <v>0</v>
      </c>
      <c r="D163" s="422">
        <v>0</v>
      </c>
      <c r="E163" s="422">
        <v>0</v>
      </c>
      <c r="F163" s="422">
        <v>0</v>
      </c>
      <c r="G163" s="422">
        <v>0</v>
      </c>
      <c r="H163" s="422">
        <v>0</v>
      </c>
      <c r="I163" s="422">
        <v>0</v>
      </c>
      <c r="J163" s="422">
        <v>0</v>
      </c>
      <c r="K163" s="422">
        <v>0</v>
      </c>
      <c r="L163" s="422">
        <v>0</v>
      </c>
      <c r="M163" s="432">
        <f t="shared" si="17"/>
        <v>0</v>
      </c>
    </row>
    <row r="164" spans="1:13" ht="24" customHeight="1" x14ac:dyDescent="0.3">
      <c r="A164" s="1034"/>
      <c r="B164" s="423" t="s">
        <v>230</v>
      </c>
      <c r="C164" s="117">
        <v>0</v>
      </c>
      <c r="D164" s="117">
        <v>1</v>
      </c>
      <c r="E164" s="117">
        <v>0</v>
      </c>
      <c r="F164" s="117">
        <v>4</v>
      </c>
      <c r="G164" s="117">
        <v>0</v>
      </c>
      <c r="H164" s="117">
        <v>0</v>
      </c>
      <c r="I164" s="117">
        <v>1</v>
      </c>
      <c r="J164" s="117">
        <v>0</v>
      </c>
      <c r="K164" s="117">
        <v>0</v>
      </c>
      <c r="L164" s="117">
        <v>0</v>
      </c>
      <c r="M164" s="424">
        <f t="shared" si="17"/>
        <v>6</v>
      </c>
    </row>
    <row r="165" spans="1:13" ht="24" customHeight="1" x14ac:dyDescent="0.3">
      <c r="A165" s="1034"/>
      <c r="B165" s="423" t="s">
        <v>231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424">
        <f t="shared" si="17"/>
        <v>0</v>
      </c>
    </row>
    <row r="166" spans="1:13" ht="24" customHeight="1" x14ac:dyDescent="0.3">
      <c r="A166" s="1034"/>
      <c r="B166" s="425" t="s">
        <v>232</v>
      </c>
      <c r="C166" s="426">
        <v>0</v>
      </c>
      <c r="D166" s="426">
        <v>0</v>
      </c>
      <c r="E166" s="426">
        <v>0</v>
      </c>
      <c r="F166" s="426">
        <v>1</v>
      </c>
      <c r="G166" s="426">
        <v>0</v>
      </c>
      <c r="H166" s="426">
        <v>0</v>
      </c>
      <c r="I166" s="426">
        <v>0</v>
      </c>
      <c r="J166" s="426">
        <v>0</v>
      </c>
      <c r="K166" s="426">
        <v>0</v>
      </c>
      <c r="L166" s="426">
        <v>0</v>
      </c>
      <c r="M166" s="439">
        <f t="shared" si="17"/>
        <v>1</v>
      </c>
    </row>
    <row r="167" spans="1:13" ht="24" customHeight="1" x14ac:dyDescent="0.3">
      <c r="A167" s="1034"/>
      <c r="B167" s="419" t="s">
        <v>22</v>
      </c>
      <c r="C167" s="427">
        <f>SUM(C163:C166)</f>
        <v>0</v>
      </c>
      <c r="D167" s="427">
        <f t="shared" ref="D167:L167" si="21">SUM(D163:D166)</f>
        <v>1</v>
      </c>
      <c r="E167" s="427">
        <f t="shared" si="21"/>
        <v>0</v>
      </c>
      <c r="F167" s="427">
        <f t="shared" si="21"/>
        <v>5</v>
      </c>
      <c r="G167" s="427">
        <f t="shared" si="21"/>
        <v>0</v>
      </c>
      <c r="H167" s="427">
        <f t="shared" si="21"/>
        <v>0</v>
      </c>
      <c r="I167" s="427">
        <f t="shared" si="21"/>
        <v>1</v>
      </c>
      <c r="J167" s="427">
        <f t="shared" si="21"/>
        <v>0</v>
      </c>
      <c r="K167" s="427">
        <f t="shared" si="21"/>
        <v>0</v>
      </c>
      <c r="L167" s="466">
        <f t="shared" si="21"/>
        <v>0</v>
      </c>
      <c r="M167" s="467">
        <f t="shared" si="17"/>
        <v>7</v>
      </c>
    </row>
    <row r="168" spans="1:13" ht="24" customHeight="1" x14ac:dyDescent="0.3">
      <c r="A168" s="1034" t="s">
        <v>223</v>
      </c>
      <c r="B168" s="421" t="s">
        <v>31</v>
      </c>
      <c r="C168" s="422">
        <v>0</v>
      </c>
      <c r="D168" s="422">
        <v>0</v>
      </c>
      <c r="E168" s="422">
        <v>0</v>
      </c>
      <c r="F168" s="422">
        <v>0</v>
      </c>
      <c r="G168" s="422">
        <v>0</v>
      </c>
      <c r="H168" s="422">
        <v>0</v>
      </c>
      <c r="I168" s="422">
        <v>0</v>
      </c>
      <c r="J168" s="422">
        <v>0</v>
      </c>
      <c r="K168" s="422">
        <v>0</v>
      </c>
      <c r="L168" s="422">
        <v>0</v>
      </c>
      <c r="M168" s="432">
        <f t="shared" si="17"/>
        <v>0</v>
      </c>
    </row>
    <row r="169" spans="1:13" ht="24" customHeight="1" x14ac:dyDescent="0.3">
      <c r="A169" s="1034"/>
      <c r="B169" s="423" t="s">
        <v>230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424">
        <f t="shared" si="17"/>
        <v>0</v>
      </c>
    </row>
    <row r="170" spans="1:13" ht="24" customHeight="1" x14ac:dyDescent="0.3">
      <c r="A170" s="1034"/>
      <c r="B170" s="423" t="s">
        <v>231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0</v>
      </c>
      <c r="M170" s="424">
        <f t="shared" si="17"/>
        <v>0</v>
      </c>
    </row>
    <row r="171" spans="1:13" ht="24" customHeight="1" x14ac:dyDescent="0.3">
      <c r="A171" s="1034"/>
      <c r="B171" s="425" t="s">
        <v>232</v>
      </c>
      <c r="C171" s="426">
        <v>0</v>
      </c>
      <c r="D171" s="426">
        <v>0</v>
      </c>
      <c r="E171" s="426">
        <v>0</v>
      </c>
      <c r="F171" s="426">
        <v>0</v>
      </c>
      <c r="G171" s="426">
        <v>1</v>
      </c>
      <c r="H171" s="426">
        <v>0</v>
      </c>
      <c r="I171" s="426">
        <v>0</v>
      </c>
      <c r="J171" s="426">
        <v>0</v>
      </c>
      <c r="K171" s="426">
        <v>0</v>
      </c>
      <c r="L171" s="426">
        <v>0</v>
      </c>
      <c r="M171" s="439">
        <f t="shared" si="17"/>
        <v>1</v>
      </c>
    </row>
    <row r="172" spans="1:13" ht="24" customHeight="1" x14ac:dyDescent="0.3">
      <c r="A172" s="1034"/>
      <c r="B172" s="419" t="s">
        <v>22</v>
      </c>
      <c r="C172" s="427">
        <v>0</v>
      </c>
      <c r="D172" s="427">
        <v>0</v>
      </c>
      <c r="E172" s="427">
        <v>0</v>
      </c>
      <c r="F172" s="427">
        <v>0</v>
      </c>
      <c r="G172" s="420">
        <v>1</v>
      </c>
      <c r="H172" s="420">
        <v>0</v>
      </c>
      <c r="I172" s="420">
        <v>0</v>
      </c>
      <c r="J172" s="420">
        <v>0</v>
      </c>
      <c r="K172" s="420">
        <v>0</v>
      </c>
      <c r="L172" s="465">
        <v>0</v>
      </c>
      <c r="M172" s="467">
        <f t="shared" si="17"/>
        <v>1</v>
      </c>
    </row>
    <row r="173" spans="1:13" ht="24" customHeight="1" x14ac:dyDescent="0.3">
      <c r="A173" s="1034" t="s">
        <v>224</v>
      </c>
      <c r="B173" s="421" t="s">
        <v>31</v>
      </c>
      <c r="C173" s="422">
        <v>0</v>
      </c>
      <c r="D173" s="422">
        <v>0</v>
      </c>
      <c r="E173" s="422">
        <v>0</v>
      </c>
      <c r="F173" s="422">
        <v>0</v>
      </c>
      <c r="G173" s="422">
        <v>0</v>
      </c>
      <c r="H173" s="422">
        <v>0</v>
      </c>
      <c r="I173" s="422">
        <v>0</v>
      </c>
      <c r="J173" s="422">
        <v>0</v>
      </c>
      <c r="K173" s="422">
        <v>0</v>
      </c>
      <c r="L173" s="422">
        <v>0</v>
      </c>
      <c r="M173" s="432">
        <f t="shared" si="17"/>
        <v>0</v>
      </c>
    </row>
    <row r="174" spans="1:13" ht="24" customHeight="1" x14ac:dyDescent="0.3">
      <c r="A174" s="1034"/>
      <c r="B174" s="423" t="s">
        <v>230</v>
      </c>
      <c r="C174" s="117">
        <v>0</v>
      </c>
      <c r="D174" s="117">
        <v>0</v>
      </c>
      <c r="E174" s="117">
        <v>0</v>
      </c>
      <c r="F174" s="117">
        <v>0</v>
      </c>
      <c r="G174" s="117">
        <v>9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424">
        <f t="shared" si="17"/>
        <v>9</v>
      </c>
    </row>
    <row r="175" spans="1:13" ht="24" customHeight="1" x14ac:dyDescent="0.3">
      <c r="A175" s="1034"/>
      <c r="B175" s="423" t="s">
        <v>231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424">
        <f t="shared" si="17"/>
        <v>0</v>
      </c>
    </row>
    <row r="176" spans="1:13" ht="24" customHeight="1" x14ac:dyDescent="0.3">
      <c r="A176" s="1034"/>
      <c r="B176" s="425" t="s">
        <v>232</v>
      </c>
      <c r="C176" s="426">
        <v>0</v>
      </c>
      <c r="D176" s="426">
        <v>0</v>
      </c>
      <c r="E176" s="426">
        <v>0</v>
      </c>
      <c r="F176" s="426">
        <v>1</v>
      </c>
      <c r="G176" s="426">
        <v>0</v>
      </c>
      <c r="H176" s="426">
        <v>0</v>
      </c>
      <c r="I176" s="426">
        <v>0</v>
      </c>
      <c r="J176" s="426">
        <v>0</v>
      </c>
      <c r="K176" s="426">
        <v>0</v>
      </c>
      <c r="L176" s="426">
        <v>0</v>
      </c>
      <c r="M176" s="439">
        <f t="shared" si="17"/>
        <v>1</v>
      </c>
    </row>
    <row r="177" spans="1:13" ht="24" customHeight="1" x14ac:dyDescent="0.3">
      <c r="A177" s="1034"/>
      <c r="B177" s="419" t="s">
        <v>22</v>
      </c>
      <c r="C177" s="427">
        <v>0</v>
      </c>
      <c r="D177" s="427">
        <v>0</v>
      </c>
      <c r="E177" s="427">
        <v>0</v>
      </c>
      <c r="F177" s="420">
        <v>1</v>
      </c>
      <c r="G177" s="420">
        <v>9</v>
      </c>
      <c r="H177" s="427">
        <v>0</v>
      </c>
      <c r="I177" s="427">
        <v>0</v>
      </c>
      <c r="J177" s="427">
        <v>0</v>
      </c>
      <c r="K177" s="427">
        <v>0</v>
      </c>
      <c r="L177" s="466">
        <v>0</v>
      </c>
      <c r="M177" s="467">
        <f t="shared" si="17"/>
        <v>10</v>
      </c>
    </row>
    <row r="178" spans="1:13" ht="24" customHeight="1" x14ac:dyDescent="0.3">
      <c r="A178" s="1034" t="s">
        <v>226</v>
      </c>
      <c r="B178" s="421" t="s">
        <v>31</v>
      </c>
      <c r="C178" s="422">
        <v>0</v>
      </c>
      <c r="D178" s="422">
        <v>0</v>
      </c>
      <c r="E178" s="422">
        <v>0</v>
      </c>
      <c r="F178" s="422">
        <v>0</v>
      </c>
      <c r="G178" s="422">
        <v>0</v>
      </c>
      <c r="H178" s="422">
        <v>0</v>
      </c>
      <c r="I178" s="422">
        <v>0</v>
      </c>
      <c r="J178" s="422">
        <v>0</v>
      </c>
      <c r="K178" s="422">
        <v>0</v>
      </c>
      <c r="L178" s="422">
        <v>0</v>
      </c>
      <c r="M178" s="432">
        <f t="shared" si="17"/>
        <v>0</v>
      </c>
    </row>
    <row r="179" spans="1:13" ht="24" customHeight="1" x14ac:dyDescent="0.3">
      <c r="A179" s="1034"/>
      <c r="B179" s="423" t="s">
        <v>230</v>
      </c>
      <c r="C179" s="117">
        <v>0</v>
      </c>
      <c r="D179" s="117">
        <v>0</v>
      </c>
      <c r="E179" s="117">
        <v>0</v>
      </c>
      <c r="F179" s="117">
        <v>0</v>
      </c>
      <c r="G179" s="117">
        <v>1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424">
        <f t="shared" si="17"/>
        <v>1</v>
      </c>
    </row>
    <row r="180" spans="1:13" ht="24" customHeight="1" x14ac:dyDescent="0.3">
      <c r="A180" s="1034"/>
      <c r="B180" s="423" t="s">
        <v>231</v>
      </c>
      <c r="C180" s="117">
        <v>0</v>
      </c>
      <c r="D180" s="117">
        <v>1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424">
        <f t="shared" si="17"/>
        <v>1</v>
      </c>
    </row>
    <row r="181" spans="1:13" ht="24" customHeight="1" x14ac:dyDescent="0.3">
      <c r="A181" s="1034"/>
      <c r="B181" s="425" t="s">
        <v>232</v>
      </c>
      <c r="C181" s="426">
        <v>0</v>
      </c>
      <c r="D181" s="426">
        <v>0</v>
      </c>
      <c r="E181" s="426">
        <v>0</v>
      </c>
      <c r="F181" s="426">
        <v>0</v>
      </c>
      <c r="G181" s="426">
        <v>0</v>
      </c>
      <c r="H181" s="426">
        <v>0</v>
      </c>
      <c r="I181" s="426">
        <v>0</v>
      </c>
      <c r="J181" s="426">
        <v>0</v>
      </c>
      <c r="K181" s="426">
        <v>0</v>
      </c>
      <c r="L181" s="426">
        <v>0</v>
      </c>
      <c r="M181" s="439">
        <f t="shared" si="17"/>
        <v>0</v>
      </c>
    </row>
    <row r="182" spans="1:13" ht="24" customHeight="1" x14ac:dyDescent="0.3">
      <c r="A182" s="1034"/>
      <c r="B182" s="419" t="s">
        <v>22</v>
      </c>
      <c r="C182" s="427">
        <v>0</v>
      </c>
      <c r="D182" s="420">
        <v>1</v>
      </c>
      <c r="E182" s="427">
        <v>0</v>
      </c>
      <c r="F182" s="427">
        <v>0</v>
      </c>
      <c r="G182" s="420">
        <v>1</v>
      </c>
      <c r="H182" s="427">
        <v>0</v>
      </c>
      <c r="I182" s="427">
        <v>0</v>
      </c>
      <c r="J182" s="427">
        <v>0</v>
      </c>
      <c r="K182" s="427">
        <v>0</v>
      </c>
      <c r="L182" s="466">
        <v>0</v>
      </c>
      <c r="M182" s="467">
        <f t="shared" si="17"/>
        <v>2</v>
      </c>
    </row>
    <row r="183" spans="1:13" ht="24" customHeight="1" x14ac:dyDescent="0.3">
      <c r="A183" s="1034" t="s">
        <v>227</v>
      </c>
      <c r="B183" s="421" t="s">
        <v>31</v>
      </c>
      <c r="C183" s="422">
        <v>0</v>
      </c>
      <c r="D183" s="422">
        <v>0</v>
      </c>
      <c r="E183" s="422">
        <v>0</v>
      </c>
      <c r="F183" s="422">
        <v>0</v>
      </c>
      <c r="G183" s="422">
        <v>0</v>
      </c>
      <c r="H183" s="422">
        <v>0</v>
      </c>
      <c r="I183" s="422">
        <v>0</v>
      </c>
      <c r="J183" s="422">
        <v>0</v>
      </c>
      <c r="K183" s="422">
        <v>0</v>
      </c>
      <c r="L183" s="422">
        <v>0</v>
      </c>
      <c r="M183" s="432">
        <f t="shared" si="17"/>
        <v>0</v>
      </c>
    </row>
    <row r="184" spans="1:13" ht="24" customHeight="1" x14ac:dyDescent="0.3">
      <c r="A184" s="1034"/>
      <c r="B184" s="423" t="s">
        <v>230</v>
      </c>
      <c r="C184" s="117">
        <v>1</v>
      </c>
      <c r="D184" s="117">
        <v>0</v>
      </c>
      <c r="E184" s="117">
        <v>0</v>
      </c>
      <c r="F184" s="117">
        <v>1</v>
      </c>
      <c r="G184" s="117">
        <v>12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424">
        <f t="shared" si="17"/>
        <v>14</v>
      </c>
    </row>
    <row r="185" spans="1:13" ht="24" customHeight="1" x14ac:dyDescent="0.3">
      <c r="A185" s="1034"/>
      <c r="B185" s="423" t="s">
        <v>231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424">
        <f t="shared" si="17"/>
        <v>0</v>
      </c>
    </row>
    <row r="186" spans="1:13" ht="24" customHeight="1" x14ac:dyDescent="0.3">
      <c r="A186" s="1034"/>
      <c r="B186" s="425" t="s">
        <v>232</v>
      </c>
      <c r="C186" s="426">
        <v>0</v>
      </c>
      <c r="D186" s="426">
        <v>0</v>
      </c>
      <c r="E186" s="426">
        <v>0</v>
      </c>
      <c r="F186" s="426">
        <v>0</v>
      </c>
      <c r="G186" s="426">
        <v>0</v>
      </c>
      <c r="H186" s="426">
        <v>0</v>
      </c>
      <c r="I186" s="426">
        <v>0</v>
      </c>
      <c r="J186" s="426">
        <v>0</v>
      </c>
      <c r="K186" s="426">
        <v>0</v>
      </c>
      <c r="L186" s="426">
        <v>0</v>
      </c>
      <c r="M186" s="439">
        <f t="shared" si="17"/>
        <v>0</v>
      </c>
    </row>
    <row r="187" spans="1:13" ht="24" customHeight="1" x14ac:dyDescent="0.3">
      <c r="A187" s="1034"/>
      <c r="B187" s="419" t="s">
        <v>22</v>
      </c>
      <c r="C187" s="427">
        <f>SUM(C183:C186)</f>
        <v>1</v>
      </c>
      <c r="D187" s="427">
        <f t="shared" ref="D187:L187" si="22">SUM(D183:D186)</f>
        <v>0</v>
      </c>
      <c r="E187" s="427">
        <f t="shared" si="22"/>
        <v>0</v>
      </c>
      <c r="F187" s="427">
        <f t="shared" si="22"/>
        <v>1</v>
      </c>
      <c r="G187" s="427">
        <f t="shared" si="22"/>
        <v>12</v>
      </c>
      <c r="H187" s="427">
        <f t="shared" si="22"/>
        <v>0</v>
      </c>
      <c r="I187" s="427">
        <f t="shared" si="22"/>
        <v>0</v>
      </c>
      <c r="J187" s="427">
        <f t="shared" si="22"/>
        <v>0</v>
      </c>
      <c r="K187" s="427">
        <f t="shared" si="22"/>
        <v>0</v>
      </c>
      <c r="L187" s="427">
        <f t="shared" si="22"/>
        <v>0</v>
      </c>
      <c r="M187" s="467">
        <f t="shared" si="17"/>
        <v>14</v>
      </c>
    </row>
    <row r="188" spans="1:13" ht="24" customHeight="1" x14ac:dyDescent="0.3">
      <c r="A188" s="1037" t="s">
        <v>228</v>
      </c>
      <c r="B188" s="421" t="s">
        <v>31</v>
      </c>
      <c r="C188" s="422">
        <v>0</v>
      </c>
      <c r="D188" s="422">
        <v>0</v>
      </c>
      <c r="E188" s="422">
        <v>0</v>
      </c>
      <c r="F188" s="422">
        <v>0</v>
      </c>
      <c r="G188" s="422">
        <v>0</v>
      </c>
      <c r="H188" s="422">
        <v>0</v>
      </c>
      <c r="I188" s="422">
        <v>0</v>
      </c>
      <c r="J188" s="422">
        <v>0</v>
      </c>
      <c r="K188" s="422">
        <v>0</v>
      </c>
      <c r="L188" s="422">
        <v>0</v>
      </c>
      <c r="M188" s="432">
        <f t="shared" si="17"/>
        <v>0</v>
      </c>
    </row>
    <row r="189" spans="1:13" ht="24" customHeight="1" x14ac:dyDescent="0.3">
      <c r="A189" s="1037"/>
      <c r="B189" s="423" t="s">
        <v>230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424">
        <f t="shared" si="17"/>
        <v>0</v>
      </c>
    </row>
    <row r="190" spans="1:13" ht="24" customHeight="1" x14ac:dyDescent="0.3">
      <c r="A190" s="1037"/>
      <c r="B190" s="423" t="s">
        <v>231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424">
        <f t="shared" si="17"/>
        <v>0</v>
      </c>
    </row>
    <row r="191" spans="1:13" ht="24" customHeight="1" x14ac:dyDescent="0.3">
      <c r="A191" s="1037"/>
      <c r="B191" s="425" t="s">
        <v>232</v>
      </c>
      <c r="C191" s="426">
        <v>0</v>
      </c>
      <c r="D191" s="426">
        <v>0</v>
      </c>
      <c r="E191" s="426">
        <v>0</v>
      </c>
      <c r="F191" s="426">
        <v>1</v>
      </c>
      <c r="G191" s="426">
        <v>0</v>
      </c>
      <c r="H191" s="426">
        <v>0</v>
      </c>
      <c r="I191" s="426">
        <v>0</v>
      </c>
      <c r="J191" s="426">
        <v>0</v>
      </c>
      <c r="K191" s="426">
        <v>0</v>
      </c>
      <c r="L191" s="426">
        <v>0</v>
      </c>
      <c r="M191" s="439">
        <f t="shared" si="17"/>
        <v>1</v>
      </c>
    </row>
    <row r="192" spans="1:13" ht="24" customHeight="1" x14ac:dyDescent="0.3">
      <c r="A192" s="419"/>
      <c r="B192" s="419" t="s">
        <v>22</v>
      </c>
      <c r="C192" s="427">
        <v>0</v>
      </c>
      <c r="D192" s="427">
        <v>0</v>
      </c>
      <c r="E192" s="427">
        <v>0</v>
      </c>
      <c r="F192" s="420">
        <v>1</v>
      </c>
      <c r="G192" s="427">
        <v>0</v>
      </c>
      <c r="H192" s="427">
        <v>0</v>
      </c>
      <c r="I192" s="427">
        <v>0</v>
      </c>
      <c r="J192" s="427">
        <v>0</v>
      </c>
      <c r="K192" s="427">
        <v>0</v>
      </c>
      <c r="L192" s="466">
        <v>0</v>
      </c>
      <c r="M192" s="467">
        <f t="shared" si="17"/>
        <v>1</v>
      </c>
    </row>
    <row r="193" spans="1:13" ht="24" customHeight="1" x14ac:dyDescent="0.3">
      <c r="A193" s="1038" t="s">
        <v>229</v>
      </c>
      <c r="B193" s="447" t="s">
        <v>31</v>
      </c>
      <c r="C193" s="448">
        <f>C123+C128+C133+C138+C143+C148+C153+C158+C163+C168+C173+C178+C183+C188</f>
        <v>0</v>
      </c>
      <c r="D193" s="448">
        <f t="shared" ref="D193:L193" si="23">D123+D128+D133+D138+D143+D148+D153+D158+D163+D168+D173+D178+D183+D188</f>
        <v>0</v>
      </c>
      <c r="E193" s="448">
        <f t="shared" si="23"/>
        <v>0</v>
      </c>
      <c r="F193" s="448">
        <f t="shared" si="23"/>
        <v>0</v>
      </c>
      <c r="G193" s="448">
        <f t="shared" si="23"/>
        <v>0</v>
      </c>
      <c r="H193" s="448">
        <f t="shared" si="23"/>
        <v>0</v>
      </c>
      <c r="I193" s="448">
        <f t="shared" si="23"/>
        <v>0</v>
      </c>
      <c r="J193" s="448">
        <f t="shared" si="23"/>
        <v>0</v>
      </c>
      <c r="K193" s="448">
        <f t="shared" si="23"/>
        <v>0</v>
      </c>
      <c r="L193" s="448">
        <f t="shared" si="23"/>
        <v>0</v>
      </c>
      <c r="M193" s="432">
        <f t="shared" si="17"/>
        <v>0</v>
      </c>
    </row>
    <row r="194" spans="1:13" ht="24" customHeight="1" x14ac:dyDescent="0.3">
      <c r="A194" s="1038"/>
      <c r="B194" s="449" t="s">
        <v>230</v>
      </c>
      <c r="C194" s="450">
        <f t="shared" ref="C194:L197" si="24">C124+C129+C134+C139+C144+C149+C154+C159+C164+C169+C174+C179+C184+C189</f>
        <v>1</v>
      </c>
      <c r="D194" s="450">
        <f t="shared" si="24"/>
        <v>2</v>
      </c>
      <c r="E194" s="450">
        <f t="shared" si="24"/>
        <v>3</v>
      </c>
      <c r="F194" s="450">
        <f t="shared" si="24"/>
        <v>7</v>
      </c>
      <c r="G194" s="450">
        <f t="shared" si="24"/>
        <v>75</v>
      </c>
      <c r="H194" s="450">
        <f t="shared" si="24"/>
        <v>1</v>
      </c>
      <c r="I194" s="450">
        <f t="shared" si="24"/>
        <v>2</v>
      </c>
      <c r="J194" s="450">
        <f t="shared" si="24"/>
        <v>1</v>
      </c>
      <c r="K194" s="450">
        <f t="shared" si="24"/>
        <v>1</v>
      </c>
      <c r="L194" s="450">
        <f t="shared" si="24"/>
        <v>0</v>
      </c>
      <c r="M194" s="424">
        <f t="shared" si="17"/>
        <v>93</v>
      </c>
    </row>
    <row r="195" spans="1:13" ht="24" customHeight="1" x14ac:dyDescent="0.3">
      <c r="A195" s="1038"/>
      <c r="B195" s="449" t="s">
        <v>231</v>
      </c>
      <c r="C195" s="450">
        <f t="shared" si="24"/>
        <v>1</v>
      </c>
      <c r="D195" s="450">
        <f t="shared" si="24"/>
        <v>1</v>
      </c>
      <c r="E195" s="450">
        <f t="shared" si="24"/>
        <v>0</v>
      </c>
      <c r="F195" s="450">
        <f t="shared" si="24"/>
        <v>1</v>
      </c>
      <c r="G195" s="450">
        <f t="shared" si="24"/>
        <v>1</v>
      </c>
      <c r="H195" s="450">
        <f t="shared" si="24"/>
        <v>0</v>
      </c>
      <c r="I195" s="450">
        <f t="shared" si="24"/>
        <v>1</v>
      </c>
      <c r="J195" s="450">
        <f t="shared" si="24"/>
        <v>0</v>
      </c>
      <c r="K195" s="450">
        <f t="shared" si="24"/>
        <v>0</v>
      </c>
      <c r="L195" s="450">
        <f t="shared" si="24"/>
        <v>0</v>
      </c>
      <c r="M195" s="424">
        <f t="shared" si="17"/>
        <v>5</v>
      </c>
    </row>
    <row r="196" spans="1:13" ht="24" customHeight="1" x14ac:dyDescent="0.3">
      <c r="A196" s="1038"/>
      <c r="B196" s="454" t="s">
        <v>232</v>
      </c>
      <c r="C196" s="455">
        <f t="shared" si="24"/>
        <v>1</v>
      </c>
      <c r="D196" s="455">
        <f t="shared" si="24"/>
        <v>0</v>
      </c>
      <c r="E196" s="455">
        <f t="shared" si="24"/>
        <v>0</v>
      </c>
      <c r="F196" s="455">
        <f t="shared" si="24"/>
        <v>4</v>
      </c>
      <c r="G196" s="455">
        <f t="shared" si="24"/>
        <v>1</v>
      </c>
      <c r="H196" s="455">
        <f t="shared" si="24"/>
        <v>0</v>
      </c>
      <c r="I196" s="455">
        <f t="shared" si="24"/>
        <v>0</v>
      </c>
      <c r="J196" s="455">
        <f t="shared" si="24"/>
        <v>0</v>
      </c>
      <c r="K196" s="455">
        <f t="shared" si="24"/>
        <v>0</v>
      </c>
      <c r="L196" s="455">
        <f t="shared" si="24"/>
        <v>0</v>
      </c>
      <c r="M196" s="439">
        <f t="shared" si="17"/>
        <v>6</v>
      </c>
    </row>
    <row r="197" spans="1:13" ht="24" customHeight="1" x14ac:dyDescent="0.3">
      <c r="A197" s="1039"/>
      <c r="B197" s="458" t="s">
        <v>22</v>
      </c>
      <c r="C197" s="459">
        <f>C127+C132+C137+C142+C147+C152+C157+C162+C167+C172+C177+C182+C187+C192</f>
        <v>3</v>
      </c>
      <c r="D197" s="459">
        <f t="shared" si="24"/>
        <v>3</v>
      </c>
      <c r="E197" s="459">
        <f t="shared" si="24"/>
        <v>3</v>
      </c>
      <c r="F197" s="459">
        <f t="shared" si="24"/>
        <v>12</v>
      </c>
      <c r="G197" s="459">
        <f t="shared" si="24"/>
        <v>77</v>
      </c>
      <c r="H197" s="459">
        <f t="shared" si="24"/>
        <v>1</v>
      </c>
      <c r="I197" s="459">
        <f t="shared" si="24"/>
        <v>3</v>
      </c>
      <c r="J197" s="459">
        <f t="shared" si="24"/>
        <v>1</v>
      </c>
      <c r="K197" s="459">
        <f t="shared" si="24"/>
        <v>1</v>
      </c>
      <c r="L197" s="469">
        <f t="shared" si="24"/>
        <v>0</v>
      </c>
      <c r="M197" s="467">
        <f>SUM(M193:M196)</f>
        <v>104</v>
      </c>
    </row>
    <row r="198" spans="1:13" ht="24" customHeight="1" x14ac:dyDescent="0.3">
      <c r="A198" s="1035" t="s">
        <v>29</v>
      </c>
      <c r="B198" s="457" t="s">
        <v>31</v>
      </c>
      <c r="C198" s="432">
        <f t="shared" ref="C198:L198" si="25">C118+C193</f>
        <v>0</v>
      </c>
      <c r="D198" s="432">
        <f t="shared" si="25"/>
        <v>0</v>
      </c>
      <c r="E198" s="432">
        <f t="shared" si="25"/>
        <v>0</v>
      </c>
      <c r="F198" s="432">
        <f t="shared" si="25"/>
        <v>0</v>
      </c>
      <c r="G198" s="432">
        <f t="shared" si="25"/>
        <v>8</v>
      </c>
      <c r="H198" s="432">
        <f t="shared" si="25"/>
        <v>0</v>
      </c>
      <c r="I198" s="432">
        <f t="shared" si="25"/>
        <v>0</v>
      </c>
      <c r="J198" s="432">
        <f t="shared" si="25"/>
        <v>1</v>
      </c>
      <c r="K198" s="432">
        <f t="shared" si="25"/>
        <v>0</v>
      </c>
      <c r="L198" s="432">
        <f t="shared" si="25"/>
        <v>0</v>
      </c>
      <c r="M198" s="432">
        <f t="shared" ref="M198:M200" si="26">C198+D198+E198+F198+G198+H198+I198+J198+K198+L198</f>
        <v>9</v>
      </c>
    </row>
    <row r="199" spans="1:13" ht="24" customHeight="1" x14ac:dyDescent="0.3">
      <c r="A199" s="1035"/>
      <c r="B199" s="453" t="s">
        <v>230</v>
      </c>
      <c r="C199" s="424">
        <f t="shared" ref="C199:L199" si="27">C119+C194</f>
        <v>35</v>
      </c>
      <c r="D199" s="424">
        <f t="shared" si="27"/>
        <v>7</v>
      </c>
      <c r="E199" s="424">
        <f t="shared" si="27"/>
        <v>13</v>
      </c>
      <c r="F199" s="424">
        <f t="shared" si="27"/>
        <v>23</v>
      </c>
      <c r="G199" s="424">
        <f t="shared" si="27"/>
        <v>152</v>
      </c>
      <c r="H199" s="424">
        <f t="shared" si="27"/>
        <v>2</v>
      </c>
      <c r="I199" s="424">
        <f t="shared" si="27"/>
        <v>4</v>
      </c>
      <c r="J199" s="424">
        <f t="shared" si="27"/>
        <v>4</v>
      </c>
      <c r="K199" s="424">
        <f t="shared" si="27"/>
        <v>1</v>
      </c>
      <c r="L199" s="424">
        <f t="shared" si="27"/>
        <v>0</v>
      </c>
      <c r="M199" s="424">
        <f t="shared" si="26"/>
        <v>241</v>
      </c>
    </row>
    <row r="200" spans="1:13" ht="24" customHeight="1" x14ac:dyDescent="0.3">
      <c r="A200" s="1035"/>
      <c r="B200" s="453" t="s">
        <v>231</v>
      </c>
      <c r="C200" s="424">
        <f t="shared" ref="C200:L200" si="28">C120+C195</f>
        <v>3</v>
      </c>
      <c r="D200" s="424">
        <f t="shared" si="28"/>
        <v>1</v>
      </c>
      <c r="E200" s="424">
        <f t="shared" si="28"/>
        <v>0</v>
      </c>
      <c r="F200" s="424">
        <f t="shared" si="28"/>
        <v>2</v>
      </c>
      <c r="G200" s="424">
        <f t="shared" si="28"/>
        <v>4</v>
      </c>
      <c r="H200" s="424">
        <f t="shared" si="28"/>
        <v>0</v>
      </c>
      <c r="I200" s="424">
        <f t="shared" si="28"/>
        <v>1</v>
      </c>
      <c r="J200" s="424">
        <f t="shared" si="28"/>
        <v>0</v>
      </c>
      <c r="K200" s="424">
        <f t="shared" si="28"/>
        <v>0</v>
      </c>
      <c r="L200" s="424">
        <f t="shared" si="28"/>
        <v>0</v>
      </c>
      <c r="M200" s="424">
        <f t="shared" si="26"/>
        <v>11</v>
      </c>
    </row>
    <row r="201" spans="1:13" ht="24" customHeight="1" x14ac:dyDescent="0.3">
      <c r="A201" s="1035"/>
      <c r="B201" s="456" t="s">
        <v>232</v>
      </c>
      <c r="C201" s="439">
        <f t="shared" ref="C201:L201" si="29">C121+C196</f>
        <v>2</v>
      </c>
      <c r="D201" s="439">
        <f t="shared" si="29"/>
        <v>1</v>
      </c>
      <c r="E201" s="439">
        <f t="shared" si="29"/>
        <v>0</v>
      </c>
      <c r="F201" s="439">
        <f t="shared" si="29"/>
        <v>6</v>
      </c>
      <c r="G201" s="439">
        <f t="shared" si="29"/>
        <v>2</v>
      </c>
      <c r="H201" s="439">
        <f t="shared" si="29"/>
        <v>1</v>
      </c>
      <c r="I201" s="439">
        <f t="shared" si="29"/>
        <v>0</v>
      </c>
      <c r="J201" s="439">
        <f t="shared" si="29"/>
        <v>0</v>
      </c>
      <c r="K201" s="439">
        <f t="shared" si="29"/>
        <v>0</v>
      </c>
      <c r="L201" s="439">
        <f t="shared" si="29"/>
        <v>0</v>
      </c>
      <c r="M201" s="439">
        <f>C201+D201+E201+F201+G201+H201+I201+J201+K201+L201</f>
        <v>12</v>
      </c>
    </row>
    <row r="202" spans="1:13" ht="24" customHeight="1" x14ac:dyDescent="0.3">
      <c r="A202" s="1036"/>
      <c r="B202" s="460" t="s">
        <v>22</v>
      </c>
      <c r="C202" s="461">
        <f t="shared" ref="C202:K202" si="30">C122+C197</f>
        <v>40</v>
      </c>
      <c r="D202" s="461">
        <f t="shared" si="30"/>
        <v>9</v>
      </c>
      <c r="E202" s="461">
        <f t="shared" si="30"/>
        <v>13</v>
      </c>
      <c r="F202" s="461">
        <f t="shared" si="30"/>
        <v>31</v>
      </c>
      <c r="G202" s="461">
        <f t="shared" si="30"/>
        <v>166</v>
      </c>
      <c r="H202" s="461">
        <f t="shared" si="30"/>
        <v>3</v>
      </c>
      <c r="I202" s="461">
        <f t="shared" si="30"/>
        <v>5</v>
      </c>
      <c r="J202" s="461">
        <f t="shared" si="30"/>
        <v>5</v>
      </c>
      <c r="K202" s="461">
        <f t="shared" si="30"/>
        <v>1</v>
      </c>
      <c r="L202" s="461">
        <f t="shared" ref="L202:M202" si="31">L122+L197</f>
        <v>0</v>
      </c>
      <c r="M202" s="461">
        <f t="shared" si="31"/>
        <v>273</v>
      </c>
    </row>
  </sheetData>
  <sheetProtection selectLockedCells="1" selectUnlockedCells="1"/>
  <mergeCells count="41">
    <mergeCell ref="A63:A67"/>
    <mergeCell ref="A28:A32"/>
    <mergeCell ref="A3:A7"/>
    <mergeCell ref="A8:A12"/>
    <mergeCell ref="A13:A17"/>
    <mergeCell ref="A18:A22"/>
    <mergeCell ref="A23:A27"/>
    <mergeCell ref="A38:A42"/>
    <mergeCell ref="A43:A47"/>
    <mergeCell ref="A48:A52"/>
    <mergeCell ref="A53:A57"/>
    <mergeCell ref="A58:A62"/>
    <mergeCell ref="A1:K1"/>
    <mergeCell ref="A138:A142"/>
    <mergeCell ref="A143:A147"/>
    <mergeCell ref="A148:A15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68:A72"/>
    <mergeCell ref="A33:A37"/>
    <mergeCell ref="A163:A167"/>
    <mergeCell ref="A168:A172"/>
    <mergeCell ref="A173:A177"/>
    <mergeCell ref="A198:A202"/>
    <mergeCell ref="A178:A182"/>
    <mergeCell ref="A183:A187"/>
    <mergeCell ref="A188:A191"/>
    <mergeCell ref="A193:A197"/>
    <mergeCell ref="A153:A157"/>
    <mergeCell ref="A123:A127"/>
    <mergeCell ref="A128:A132"/>
    <mergeCell ref="A133:A137"/>
    <mergeCell ref="A158:A162"/>
  </mergeCells>
  <printOptions horizontalCentered="1"/>
  <pageMargins left="0.70866141732283472" right="0.62" top="0.5" bottom="0.35" header="0.31496062992125984" footer="0.15748031496062992"/>
  <pageSetup paperSize="9" scale="95" firstPageNumber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1:AH39"/>
  <sheetViews>
    <sheetView workbookViewId="0">
      <selection activeCell="S16" sqref="S16"/>
    </sheetView>
  </sheetViews>
  <sheetFormatPr defaultRowHeight="18.75" x14ac:dyDescent="0.3"/>
  <cols>
    <col min="1" max="1" width="3.375" style="5" customWidth="1"/>
    <col min="2" max="2" width="9" style="5"/>
    <col min="3" max="3" width="4.75" style="5" customWidth="1"/>
    <col min="4" max="6" width="7.125" style="5" customWidth="1"/>
    <col min="7" max="7" width="9.375" style="5" customWidth="1"/>
    <col min="8" max="8" width="6.25" style="5" customWidth="1"/>
    <col min="9" max="14" width="7.125" style="5" customWidth="1"/>
    <col min="15" max="15" width="8.625" style="5" customWidth="1"/>
    <col min="16" max="16" width="9" style="5" customWidth="1"/>
    <col min="17" max="17" width="7" style="5" hidden="1" customWidth="1"/>
    <col min="18" max="18" width="9" style="5" customWidth="1"/>
    <col min="19" max="21" width="9" style="5"/>
    <col min="22" max="22" width="16.625" style="5" customWidth="1"/>
    <col min="23" max="23" width="17.625" style="5" customWidth="1"/>
    <col min="24" max="24" width="9.125" style="5" bestFit="1" customWidth="1"/>
    <col min="25" max="25" width="11.625" style="5" customWidth="1"/>
    <col min="26" max="29" width="9.125" style="5" bestFit="1" customWidth="1"/>
    <col min="30" max="30" width="10" style="5" bestFit="1" customWidth="1"/>
    <col min="31" max="32" width="9.125" style="5" bestFit="1" customWidth="1"/>
    <col min="33" max="33" width="15.5" style="5" customWidth="1"/>
    <col min="34" max="34" width="9.125" style="5" bestFit="1" customWidth="1"/>
    <col min="35" max="16384" width="9" style="5"/>
  </cols>
  <sheetData>
    <row r="1" spans="1:23" ht="21" x14ac:dyDescent="0.35">
      <c r="A1" s="1051" t="s">
        <v>383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</row>
    <row r="2" spans="1:23" ht="75" x14ac:dyDescent="0.3">
      <c r="A2" s="333" t="s">
        <v>157</v>
      </c>
      <c r="B2" s="333" t="s">
        <v>147</v>
      </c>
      <c r="C2" s="333" t="s">
        <v>235</v>
      </c>
      <c r="D2" s="493" t="s">
        <v>69</v>
      </c>
      <c r="E2" s="493" t="s">
        <v>70</v>
      </c>
      <c r="F2" s="493" t="s">
        <v>71</v>
      </c>
      <c r="G2" s="493" t="s">
        <v>72</v>
      </c>
      <c r="H2" s="493" t="s">
        <v>73</v>
      </c>
      <c r="I2" s="493" t="s">
        <v>74</v>
      </c>
      <c r="J2" s="493" t="s">
        <v>75</v>
      </c>
      <c r="K2" s="493" t="s">
        <v>76</v>
      </c>
      <c r="L2" s="493" t="s">
        <v>77</v>
      </c>
      <c r="M2" s="493" t="s">
        <v>78</v>
      </c>
      <c r="N2" s="493" t="s">
        <v>79</v>
      </c>
      <c r="O2" s="493" t="s">
        <v>80</v>
      </c>
      <c r="P2" s="493" t="s">
        <v>68</v>
      </c>
      <c r="Q2" s="493" t="s">
        <v>270</v>
      </c>
      <c r="R2" s="311" t="s">
        <v>29</v>
      </c>
    </row>
    <row r="3" spans="1:23" x14ac:dyDescent="0.3">
      <c r="A3" s="1052">
        <v>1</v>
      </c>
      <c r="B3" s="1055" t="s">
        <v>154</v>
      </c>
      <c r="C3" s="494" t="s">
        <v>35</v>
      </c>
      <c r="D3" s="495">
        <v>2</v>
      </c>
      <c r="E3" s="495">
        <v>0</v>
      </c>
      <c r="F3" s="495">
        <v>8</v>
      </c>
      <c r="G3" s="495">
        <v>2</v>
      </c>
      <c r="H3" s="495">
        <v>1</v>
      </c>
      <c r="I3" s="495">
        <v>1</v>
      </c>
      <c r="J3" s="495">
        <v>3</v>
      </c>
      <c r="K3" s="495">
        <v>9</v>
      </c>
      <c r="L3" s="495">
        <v>8945</v>
      </c>
      <c r="M3" s="495">
        <v>2</v>
      </c>
      <c r="N3" s="495">
        <v>105</v>
      </c>
      <c r="O3" s="495">
        <v>19</v>
      </c>
      <c r="P3" s="495">
        <v>218</v>
      </c>
      <c r="Q3" s="190">
        <v>0</v>
      </c>
      <c r="R3" s="496">
        <f>D3+F6+E3+F3+G3+H3+I3+J3+K3+L3+M3+N3+O3+Q3+P3</f>
        <v>9328</v>
      </c>
    </row>
    <row r="4" spans="1:23" x14ac:dyDescent="0.3">
      <c r="A4" s="1053"/>
      <c r="B4" s="1056"/>
      <c r="C4" s="115" t="s">
        <v>36</v>
      </c>
      <c r="D4" s="90">
        <v>0</v>
      </c>
      <c r="E4" s="90">
        <v>1</v>
      </c>
      <c r="F4" s="90">
        <v>6</v>
      </c>
      <c r="G4" s="90">
        <v>0</v>
      </c>
      <c r="H4" s="90">
        <v>0</v>
      </c>
      <c r="I4" s="90">
        <v>0</v>
      </c>
      <c r="J4" s="90">
        <v>28</v>
      </c>
      <c r="K4" s="90">
        <v>16</v>
      </c>
      <c r="L4" s="90">
        <v>11930</v>
      </c>
      <c r="M4" s="90">
        <v>2</v>
      </c>
      <c r="N4" s="90">
        <v>65</v>
      </c>
      <c r="O4" s="90">
        <v>15</v>
      </c>
      <c r="P4" s="90">
        <v>212</v>
      </c>
      <c r="Q4" s="90">
        <v>0</v>
      </c>
      <c r="R4" s="497">
        <f>D4+F7+E4+F4+G4+H4+I4+J4+K4+L4+M4+N4+O4+Q4+P4</f>
        <v>12285</v>
      </c>
    </row>
    <row r="5" spans="1:23" x14ac:dyDescent="0.3">
      <c r="A5" s="1054"/>
      <c r="B5" s="1057"/>
      <c r="C5" s="498" t="s">
        <v>22</v>
      </c>
      <c r="D5" s="194">
        <v>2</v>
      </c>
      <c r="E5" s="194">
        <v>1</v>
      </c>
      <c r="F5" s="194">
        <v>14</v>
      </c>
      <c r="G5" s="194">
        <v>2</v>
      </c>
      <c r="H5" s="194">
        <v>1</v>
      </c>
      <c r="I5" s="194">
        <v>1</v>
      </c>
      <c r="J5" s="194">
        <v>31</v>
      </c>
      <c r="K5" s="194">
        <v>25</v>
      </c>
      <c r="L5" s="194">
        <v>20875</v>
      </c>
      <c r="M5" s="194">
        <v>4</v>
      </c>
      <c r="N5" s="194">
        <v>170</v>
      </c>
      <c r="O5" s="194">
        <v>34</v>
      </c>
      <c r="P5" s="194">
        <v>430</v>
      </c>
      <c r="Q5" s="194">
        <v>0</v>
      </c>
      <c r="R5" s="499">
        <f>D5+F8+E5+F5+G5+H5+I5+J5+K5+L5+M5+N5+O5+Q5+P5</f>
        <v>21613</v>
      </c>
    </row>
    <row r="6" spans="1:23" x14ac:dyDescent="0.3">
      <c r="A6" s="1058">
        <v>2</v>
      </c>
      <c r="B6" s="1061" t="s">
        <v>156</v>
      </c>
      <c r="C6" s="494" t="s">
        <v>35</v>
      </c>
      <c r="D6" s="190">
        <v>0</v>
      </c>
      <c r="E6" s="190">
        <v>0</v>
      </c>
      <c r="F6" s="190">
        <v>13</v>
      </c>
      <c r="G6" s="190">
        <v>1</v>
      </c>
      <c r="H6" s="190">
        <v>0</v>
      </c>
      <c r="I6" s="190">
        <v>3</v>
      </c>
      <c r="J6" s="190">
        <v>2</v>
      </c>
      <c r="K6" s="190">
        <v>1</v>
      </c>
      <c r="L6" s="190">
        <v>4636</v>
      </c>
      <c r="M6" s="190">
        <v>1</v>
      </c>
      <c r="N6" s="190">
        <v>42</v>
      </c>
      <c r="O6" s="190">
        <v>16</v>
      </c>
      <c r="P6" s="190">
        <v>265</v>
      </c>
      <c r="Q6" s="190">
        <v>0</v>
      </c>
      <c r="R6" s="496">
        <f t="shared" ref="R6:R11" si="0">D6+F10+E6+F6+G6+H6+I6+J6+K6+L6+M6+N6+O6+Q6+P6</f>
        <v>4996</v>
      </c>
    </row>
    <row r="7" spans="1:23" x14ac:dyDescent="0.3">
      <c r="A7" s="1059"/>
      <c r="B7" s="1062"/>
      <c r="C7" s="115" t="s">
        <v>36</v>
      </c>
      <c r="D7" s="90">
        <v>0</v>
      </c>
      <c r="E7" s="90">
        <v>0</v>
      </c>
      <c r="F7" s="90">
        <v>10</v>
      </c>
      <c r="G7" s="90">
        <v>0</v>
      </c>
      <c r="H7" s="90">
        <v>0</v>
      </c>
      <c r="I7" s="90">
        <v>0</v>
      </c>
      <c r="J7" s="90">
        <v>5</v>
      </c>
      <c r="K7" s="90">
        <v>1</v>
      </c>
      <c r="L7" s="90">
        <v>5437</v>
      </c>
      <c r="M7" s="90">
        <v>0</v>
      </c>
      <c r="N7" s="90">
        <v>74</v>
      </c>
      <c r="O7" s="90">
        <v>8</v>
      </c>
      <c r="P7" s="90">
        <v>303</v>
      </c>
      <c r="Q7" s="90">
        <v>0</v>
      </c>
      <c r="R7" s="497">
        <f t="shared" si="0"/>
        <v>5875</v>
      </c>
    </row>
    <row r="8" spans="1:23" x14ac:dyDescent="0.3">
      <c r="A8" s="1060"/>
      <c r="B8" s="1063"/>
      <c r="C8" s="498" t="s">
        <v>22</v>
      </c>
      <c r="D8" s="194">
        <v>0</v>
      </c>
      <c r="E8" s="194">
        <v>0</v>
      </c>
      <c r="F8" s="194">
        <v>23</v>
      </c>
      <c r="G8" s="194">
        <v>1</v>
      </c>
      <c r="H8" s="194">
        <v>0</v>
      </c>
      <c r="I8" s="194">
        <v>3</v>
      </c>
      <c r="J8" s="194">
        <v>7</v>
      </c>
      <c r="K8" s="194">
        <v>2</v>
      </c>
      <c r="L8" s="194">
        <v>10073</v>
      </c>
      <c r="M8" s="194">
        <v>1</v>
      </c>
      <c r="N8" s="194">
        <v>116</v>
      </c>
      <c r="O8" s="194">
        <v>24</v>
      </c>
      <c r="P8" s="194">
        <v>568</v>
      </c>
      <c r="Q8" s="194">
        <v>0</v>
      </c>
      <c r="R8" s="499">
        <f t="shared" si="0"/>
        <v>10818.114169340903</v>
      </c>
    </row>
    <row r="9" spans="1:23" x14ac:dyDescent="0.3">
      <c r="A9" s="1018" t="s">
        <v>378</v>
      </c>
      <c r="B9" s="1018"/>
      <c r="C9" s="329" t="s">
        <v>35</v>
      </c>
      <c r="D9" s="500">
        <f>D3+D6</f>
        <v>2</v>
      </c>
      <c r="E9" s="500">
        <f t="shared" ref="E9:Q9" si="1">E3+E6</f>
        <v>0</v>
      </c>
      <c r="F9" s="500">
        <f t="shared" si="1"/>
        <v>21</v>
      </c>
      <c r="G9" s="500">
        <f t="shared" si="1"/>
        <v>3</v>
      </c>
      <c r="H9" s="500">
        <f t="shared" si="1"/>
        <v>1</v>
      </c>
      <c r="I9" s="500">
        <f t="shared" si="1"/>
        <v>4</v>
      </c>
      <c r="J9" s="500">
        <f t="shared" si="1"/>
        <v>5</v>
      </c>
      <c r="K9" s="500">
        <f t="shared" si="1"/>
        <v>10</v>
      </c>
      <c r="L9" s="500">
        <f t="shared" si="1"/>
        <v>13581</v>
      </c>
      <c r="M9" s="500">
        <f t="shared" si="1"/>
        <v>3</v>
      </c>
      <c r="N9" s="500">
        <f t="shared" si="1"/>
        <v>147</v>
      </c>
      <c r="O9" s="500">
        <f t="shared" si="1"/>
        <v>35</v>
      </c>
      <c r="P9" s="500">
        <f t="shared" si="1"/>
        <v>483</v>
      </c>
      <c r="Q9" s="500">
        <f t="shared" si="1"/>
        <v>0</v>
      </c>
      <c r="R9" s="501">
        <f t="shared" si="0"/>
        <v>14295</v>
      </c>
    </row>
    <row r="10" spans="1:23" x14ac:dyDescent="0.3">
      <c r="A10" s="953"/>
      <c r="B10" s="953"/>
      <c r="C10" s="329" t="s">
        <v>36</v>
      </c>
      <c r="D10" s="277">
        <f t="shared" ref="D10:Q11" si="2">D4+D7</f>
        <v>0</v>
      </c>
      <c r="E10" s="277">
        <f t="shared" si="2"/>
        <v>1</v>
      </c>
      <c r="F10" s="277">
        <f t="shared" si="2"/>
        <v>16</v>
      </c>
      <c r="G10" s="277">
        <f t="shared" si="2"/>
        <v>0</v>
      </c>
      <c r="H10" s="277">
        <f t="shared" si="2"/>
        <v>0</v>
      </c>
      <c r="I10" s="277">
        <f t="shared" si="2"/>
        <v>0</v>
      </c>
      <c r="J10" s="277">
        <f t="shared" si="2"/>
        <v>33</v>
      </c>
      <c r="K10" s="277">
        <f t="shared" si="2"/>
        <v>17</v>
      </c>
      <c r="L10" s="277">
        <f t="shared" si="2"/>
        <v>17367</v>
      </c>
      <c r="M10" s="277">
        <f t="shared" si="2"/>
        <v>2</v>
      </c>
      <c r="N10" s="277">
        <f t="shared" si="2"/>
        <v>139</v>
      </c>
      <c r="O10" s="277">
        <f t="shared" si="2"/>
        <v>23</v>
      </c>
      <c r="P10" s="277">
        <f t="shared" si="2"/>
        <v>515</v>
      </c>
      <c r="Q10" s="277">
        <f t="shared" si="2"/>
        <v>0</v>
      </c>
      <c r="R10" s="492">
        <f t="shared" si="0"/>
        <v>18113</v>
      </c>
      <c r="V10" s="376" t="s">
        <v>380</v>
      </c>
      <c r="W10" s="376" t="s">
        <v>301</v>
      </c>
    </row>
    <row r="11" spans="1:23" x14ac:dyDescent="0.3">
      <c r="A11" s="953"/>
      <c r="B11" s="953"/>
      <c r="C11" s="329" t="s">
        <v>22</v>
      </c>
      <c r="D11" s="277">
        <f t="shared" si="2"/>
        <v>2</v>
      </c>
      <c r="E11" s="277">
        <f t="shared" si="2"/>
        <v>1</v>
      </c>
      <c r="F11" s="277">
        <f t="shared" si="2"/>
        <v>37</v>
      </c>
      <c r="G11" s="277">
        <f t="shared" si="2"/>
        <v>3</v>
      </c>
      <c r="H11" s="277">
        <f t="shared" si="2"/>
        <v>1</v>
      </c>
      <c r="I11" s="277">
        <f t="shared" si="2"/>
        <v>4</v>
      </c>
      <c r="J11" s="277">
        <f t="shared" si="2"/>
        <v>38</v>
      </c>
      <c r="K11" s="277">
        <f t="shared" si="2"/>
        <v>27</v>
      </c>
      <c r="L11" s="277">
        <f t="shared" si="2"/>
        <v>30948</v>
      </c>
      <c r="M11" s="277">
        <f t="shared" si="2"/>
        <v>5</v>
      </c>
      <c r="N11" s="277">
        <f t="shared" si="2"/>
        <v>286</v>
      </c>
      <c r="O11" s="277">
        <f t="shared" si="2"/>
        <v>58</v>
      </c>
      <c r="P11" s="277">
        <f t="shared" si="2"/>
        <v>998</v>
      </c>
      <c r="Q11" s="277">
        <f t="shared" si="2"/>
        <v>0</v>
      </c>
      <c r="R11" s="492">
        <f t="shared" si="0"/>
        <v>32408</v>
      </c>
      <c r="V11" s="376">
        <f>100-42.17</f>
        <v>57.83</v>
      </c>
      <c r="W11" s="376">
        <v>42.17</v>
      </c>
    </row>
    <row r="12" spans="1:23" x14ac:dyDescent="0.3">
      <c r="B12" s="1050" t="s">
        <v>353</v>
      </c>
      <c r="C12" s="1050"/>
      <c r="D12" s="503">
        <f>D11/32408*100</f>
        <v>6.1713157245124658E-3</v>
      </c>
      <c r="E12" s="504">
        <f>E11/32408*100</f>
        <v>3.0856578622562329E-3</v>
      </c>
      <c r="F12" s="503">
        <f t="shared" ref="F12:P12" si="3">F11/32408*100</f>
        <v>0.11416934090348063</v>
      </c>
      <c r="G12" s="503">
        <f t="shared" si="3"/>
        <v>9.2569735867686995E-3</v>
      </c>
      <c r="H12" s="503">
        <f t="shared" si="3"/>
        <v>3.0856578622562329E-3</v>
      </c>
      <c r="I12" s="503">
        <f t="shared" si="3"/>
        <v>1.2342631449024932E-2</v>
      </c>
      <c r="J12" s="503">
        <f t="shared" si="3"/>
        <v>0.11725499876573686</v>
      </c>
      <c r="K12" s="503">
        <f t="shared" si="3"/>
        <v>8.3312762280918287E-2</v>
      </c>
      <c r="L12" s="503">
        <f t="shared" si="3"/>
        <v>95.494939521105906</v>
      </c>
      <c r="M12" s="503">
        <f t="shared" si="3"/>
        <v>1.5428289311281165E-2</v>
      </c>
      <c r="N12" s="503">
        <f t="shared" si="3"/>
        <v>0.88249814860528275</v>
      </c>
      <c r="O12" s="503">
        <f t="shared" si="3"/>
        <v>0.1789681560108615</v>
      </c>
      <c r="P12" s="503">
        <f t="shared" si="3"/>
        <v>3.0794865465317205</v>
      </c>
      <c r="Q12" s="30"/>
      <c r="R12" s="503">
        <f>R11/76844*100</f>
        <v>42.173754619749104</v>
      </c>
    </row>
    <row r="13" spans="1:23" ht="24.75" customHeight="1" x14ac:dyDescent="0.3">
      <c r="B13" s="5" t="s">
        <v>379</v>
      </c>
      <c r="I13" s="5" t="s">
        <v>381</v>
      </c>
    </row>
    <row r="14" spans="1:23" ht="9" customHeight="1" x14ac:dyDescent="0.3"/>
    <row r="18" spans="22:34" x14ac:dyDescent="0.3">
      <c r="V18" s="1050" t="s">
        <v>353</v>
      </c>
      <c r="W18" s="1050"/>
      <c r="X18" s="503" t="e">
        <f>#REF!/32408*100</f>
        <v>#REF!</v>
      </c>
      <c r="Y18" s="504">
        <f t="shared" ref="Y18:AH18" si="4">V30/32408*100</f>
        <v>6.1713157245124658E-3</v>
      </c>
      <c r="Z18" s="503">
        <f t="shared" si="4"/>
        <v>0</v>
      </c>
      <c r="AA18" s="503">
        <f t="shared" si="4"/>
        <v>2.4685262898049863E-2</v>
      </c>
      <c r="AB18" s="503">
        <f t="shared" si="4"/>
        <v>6.1713157245124658E-3</v>
      </c>
      <c r="AC18" s="503">
        <f t="shared" si="4"/>
        <v>3.0856578622562329E-3</v>
      </c>
      <c r="AD18" s="503">
        <f t="shared" si="4"/>
        <v>3.0856578622562329E-3</v>
      </c>
      <c r="AE18" s="503">
        <f t="shared" si="4"/>
        <v>9.2569735867686995E-3</v>
      </c>
      <c r="AF18" s="503">
        <f t="shared" si="4"/>
        <v>2.77709207603061E-2</v>
      </c>
      <c r="AG18" s="503">
        <f t="shared" si="4"/>
        <v>27.601209577882003</v>
      </c>
      <c r="AH18" s="503">
        <f t="shared" si="4"/>
        <v>6.1713157245124658E-3</v>
      </c>
    </row>
    <row r="29" spans="22:34" ht="75" x14ac:dyDescent="0.3">
      <c r="V29" s="493" t="s">
        <v>69</v>
      </c>
      <c r="W29" s="493" t="s">
        <v>70</v>
      </c>
      <c r="X29" s="493" t="s">
        <v>71</v>
      </c>
      <c r="Y29" s="493" t="s">
        <v>72</v>
      </c>
      <c r="Z29" s="493" t="s">
        <v>73</v>
      </c>
      <c r="AA29" s="493" t="s">
        <v>74</v>
      </c>
      <c r="AB29" s="493" t="s">
        <v>75</v>
      </c>
      <c r="AC29" s="493" t="s">
        <v>76</v>
      </c>
      <c r="AD29" s="493" t="s">
        <v>77</v>
      </c>
      <c r="AE29" s="493" t="s">
        <v>78</v>
      </c>
      <c r="AF29" s="493" t="s">
        <v>79</v>
      </c>
      <c r="AG29" s="493" t="s">
        <v>80</v>
      </c>
      <c r="AH29" s="505" t="s">
        <v>68</v>
      </c>
    </row>
    <row r="30" spans="22:34" ht="18.75" hidden="1" customHeight="1" x14ac:dyDescent="0.3">
      <c r="V30" s="495">
        <v>2</v>
      </c>
      <c r="W30" s="495">
        <v>0</v>
      </c>
      <c r="X30" s="495">
        <v>8</v>
      </c>
      <c r="Y30" s="495">
        <v>2</v>
      </c>
      <c r="Z30" s="495">
        <v>1</v>
      </c>
      <c r="AA30" s="495">
        <v>1</v>
      </c>
      <c r="AB30" s="495">
        <v>3</v>
      </c>
      <c r="AC30" s="495">
        <v>9</v>
      </c>
      <c r="AD30" s="495">
        <v>8945</v>
      </c>
      <c r="AE30" s="495">
        <v>2</v>
      </c>
      <c r="AF30" s="495">
        <v>105</v>
      </c>
      <c r="AG30" s="495">
        <v>19</v>
      </c>
      <c r="AH30" s="506">
        <v>218</v>
      </c>
    </row>
    <row r="31" spans="22:34" ht="18.75" hidden="1" customHeight="1" x14ac:dyDescent="0.3">
      <c r="V31" s="90">
        <v>0</v>
      </c>
      <c r="W31" s="90">
        <v>1</v>
      </c>
      <c r="X31" s="90">
        <v>6</v>
      </c>
      <c r="Y31" s="90">
        <v>0</v>
      </c>
      <c r="Z31" s="90">
        <v>0</v>
      </c>
      <c r="AA31" s="90">
        <v>0</v>
      </c>
      <c r="AB31" s="90">
        <v>28</v>
      </c>
      <c r="AC31" s="90">
        <v>16</v>
      </c>
      <c r="AD31" s="90">
        <v>11930</v>
      </c>
      <c r="AE31" s="90">
        <v>2</v>
      </c>
      <c r="AF31" s="90">
        <v>65</v>
      </c>
      <c r="AG31" s="90">
        <v>15</v>
      </c>
      <c r="AH31" s="474">
        <v>212</v>
      </c>
    </row>
    <row r="32" spans="22:34" ht="18.75" hidden="1" customHeight="1" x14ac:dyDescent="0.3">
      <c r="V32" s="194">
        <v>2</v>
      </c>
      <c r="W32" s="194">
        <v>1</v>
      </c>
      <c r="X32" s="194">
        <v>14</v>
      </c>
      <c r="Y32" s="194">
        <v>2</v>
      </c>
      <c r="Z32" s="194">
        <v>1</v>
      </c>
      <c r="AA32" s="194">
        <v>1</v>
      </c>
      <c r="AB32" s="194">
        <v>31</v>
      </c>
      <c r="AC32" s="194">
        <v>25</v>
      </c>
      <c r="AD32" s="194">
        <v>20875</v>
      </c>
      <c r="AE32" s="194">
        <v>4</v>
      </c>
      <c r="AF32" s="194">
        <v>170</v>
      </c>
      <c r="AG32" s="194">
        <v>34</v>
      </c>
      <c r="AH32" s="507">
        <v>430</v>
      </c>
    </row>
    <row r="33" spans="22:34" ht="18.75" hidden="1" customHeight="1" x14ac:dyDescent="0.3">
      <c r="V33" s="190">
        <v>0</v>
      </c>
      <c r="W33" s="190">
        <v>0</v>
      </c>
      <c r="X33" s="190">
        <v>13</v>
      </c>
      <c r="Y33" s="190">
        <v>1</v>
      </c>
      <c r="Z33" s="190">
        <v>0</v>
      </c>
      <c r="AA33" s="190">
        <v>3</v>
      </c>
      <c r="AB33" s="190">
        <v>2</v>
      </c>
      <c r="AC33" s="190">
        <v>1</v>
      </c>
      <c r="AD33" s="190">
        <v>4636</v>
      </c>
      <c r="AE33" s="190">
        <v>1</v>
      </c>
      <c r="AF33" s="190">
        <v>42</v>
      </c>
      <c r="AG33" s="190">
        <v>16</v>
      </c>
      <c r="AH33" s="508">
        <v>265</v>
      </c>
    </row>
    <row r="34" spans="22:34" ht="18.75" hidden="1" customHeight="1" x14ac:dyDescent="0.3">
      <c r="V34" s="90">
        <v>0</v>
      </c>
      <c r="W34" s="90">
        <v>0</v>
      </c>
      <c r="X34" s="90">
        <v>10</v>
      </c>
      <c r="Y34" s="90">
        <v>0</v>
      </c>
      <c r="Z34" s="90">
        <v>0</v>
      </c>
      <c r="AA34" s="90">
        <v>0</v>
      </c>
      <c r="AB34" s="90">
        <v>5</v>
      </c>
      <c r="AC34" s="90">
        <v>1</v>
      </c>
      <c r="AD34" s="90">
        <v>5437</v>
      </c>
      <c r="AE34" s="90">
        <v>0</v>
      </c>
      <c r="AF34" s="90">
        <v>74</v>
      </c>
      <c r="AG34" s="90">
        <v>8</v>
      </c>
      <c r="AH34" s="474">
        <v>303</v>
      </c>
    </row>
    <row r="35" spans="22:34" ht="18.75" hidden="1" customHeight="1" x14ac:dyDescent="0.3">
      <c r="V35" s="194">
        <v>0</v>
      </c>
      <c r="W35" s="194">
        <v>0</v>
      </c>
      <c r="X35" s="194">
        <v>23</v>
      </c>
      <c r="Y35" s="194">
        <v>1</v>
      </c>
      <c r="Z35" s="194">
        <v>0</v>
      </c>
      <c r="AA35" s="194">
        <v>3</v>
      </c>
      <c r="AB35" s="194">
        <v>7</v>
      </c>
      <c r="AC35" s="194">
        <v>2</v>
      </c>
      <c r="AD35" s="194">
        <v>10073</v>
      </c>
      <c r="AE35" s="194">
        <v>1</v>
      </c>
      <c r="AF35" s="194">
        <v>116</v>
      </c>
      <c r="AG35" s="194">
        <v>24</v>
      </c>
      <c r="AH35" s="507">
        <v>568</v>
      </c>
    </row>
    <row r="36" spans="22:34" ht="18.75" hidden="1" customHeight="1" x14ac:dyDescent="0.3">
      <c r="V36" s="500">
        <f>V30+V33</f>
        <v>2</v>
      </c>
      <c r="W36" s="500">
        <f t="shared" ref="W36:AH36" si="5">W30+W33</f>
        <v>0</v>
      </c>
      <c r="X36" s="500">
        <f t="shared" si="5"/>
        <v>21</v>
      </c>
      <c r="Y36" s="500">
        <f t="shared" si="5"/>
        <v>3</v>
      </c>
      <c r="Z36" s="500">
        <f t="shared" si="5"/>
        <v>1</v>
      </c>
      <c r="AA36" s="500">
        <f t="shared" si="5"/>
        <v>4</v>
      </c>
      <c r="AB36" s="500">
        <f t="shared" si="5"/>
        <v>5</v>
      </c>
      <c r="AC36" s="500">
        <f t="shared" si="5"/>
        <v>10</v>
      </c>
      <c r="AD36" s="500">
        <f t="shared" si="5"/>
        <v>13581</v>
      </c>
      <c r="AE36" s="500">
        <f t="shared" si="5"/>
        <v>3</v>
      </c>
      <c r="AF36" s="500">
        <f t="shared" si="5"/>
        <v>147</v>
      </c>
      <c r="AG36" s="500">
        <f t="shared" si="5"/>
        <v>35</v>
      </c>
      <c r="AH36" s="509">
        <f t="shared" si="5"/>
        <v>483</v>
      </c>
    </row>
    <row r="37" spans="22:34" ht="18.75" hidden="1" customHeight="1" x14ac:dyDescent="0.3">
      <c r="V37" s="277">
        <f t="shared" ref="V37:AH37" si="6">V31+V34</f>
        <v>0</v>
      </c>
      <c r="W37" s="277">
        <f t="shared" si="6"/>
        <v>1</v>
      </c>
      <c r="X37" s="277">
        <f t="shared" si="6"/>
        <v>16</v>
      </c>
      <c r="Y37" s="277">
        <f t="shared" si="6"/>
        <v>0</v>
      </c>
      <c r="Z37" s="277">
        <f t="shared" si="6"/>
        <v>0</v>
      </c>
      <c r="AA37" s="277">
        <f t="shared" si="6"/>
        <v>0</v>
      </c>
      <c r="AB37" s="277">
        <f t="shared" si="6"/>
        <v>33</v>
      </c>
      <c r="AC37" s="277">
        <f t="shared" si="6"/>
        <v>17</v>
      </c>
      <c r="AD37" s="277">
        <f t="shared" si="6"/>
        <v>17367</v>
      </c>
      <c r="AE37" s="277">
        <f t="shared" si="6"/>
        <v>2</v>
      </c>
      <c r="AF37" s="277">
        <f t="shared" si="6"/>
        <v>139</v>
      </c>
      <c r="AG37" s="277">
        <f t="shared" si="6"/>
        <v>23</v>
      </c>
      <c r="AH37" s="510">
        <f t="shared" si="6"/>
        <v>515</v>
      </c>
    </row>
    <row r="38" spans="22:34" ht="18.75" hidden="1" customHeight="1" x14ac:dyDescent="0.3">
      <c r="V38" s="277">
        <f t="shared" ref="V38:AH38" si="7">V32+V35</f>
        <v>2</v>
      </c>
      <c r="W38" s="277">
        <f t="shared" si="7"/>
        <v>1</v>
      </c>
      <c r="X38" s="277">
        <f t="shared" si="7"/>
        <v>37</v>
      </c>
      <c r="Y38" s="277">
        <f t="shared" si="7"/>
        <v>3</v>
      </c>
      <c r="Z38" s="277">
        <f t="shared" si="7"/>
        <v>1</v>
      </c>
      <c r="AA38" s="277">
        <f t="shared" si="7"/>
        <v>4</v>
      </c>
      <c r="AB38" s="277">
        <f t="shared" si="7"/>
        <v>38</v>
      </c>
      <c r="AC38" s="277">
        <f t="shared" si="7"/>
        <v>27</v>
      </c>
      <c r="AD38" s="277">
        <f t="shared" si="7"/>
        <v>30948</v>
      </c>
      <c r="AE38" s="277">
        <f t="shared" si="7"/>
        <v>5</v>
      </c>
      <c r="AF38" s="277">
        <f t="shared" si="7"/>
        <v>286</v>
      </c>
      <c r="AG38" s="277">
        <f t="shared" si="7"/>
        <v>58</v>
      </c>
      <c r="AH38" s="510">
        <f t="shared" si="7"/>
        <v>998</v>
      </c>
    </row>
    <row r="39" spans="22:34" x14ac:dyDescent="0.3">
      <c r="V39" s="503">
        <f>V38/32408*100</f>
        <v>6.1713157245124658E-3</v>
      </c>
      <c r="W39" s="504">
        <f>W38/32408*100</f>
        <v>3.0856578622562329E-3</v>
      </c>
      <c r="X39" s="503">
        <f t="shared" ref="X39" si="8">X38/32408*100</f>
        <v>0.11416934090348063</v>
      </c>
      <c r="Y39" s="503">
        <f t="shared" ref="Y39" si="9">Y38/32408*100</f>
        <v>9.2569735867686995E-3</v>
      </c>
      <c r="Z39" s="503">
        <f t="shared" ref="Z39" si="10">Z38/32408*100</f>
        <v>3.0856578622562329E-3</v>
      </c>
      <c r="AA39" s="503">
        <f t="shared" ref="AA39" si="11">AA38/32408*100</f>
        <v>1.2342631449024932E-2</v>
      </c>
      <c r="AB39" s="503">
        <f t="shared" ref="AB39" si="12">AB38/32408*100</f>
        <v>0.11725499876573686</v>
      </c>
      <c r="AC39" s="503">
        <f t="shared" ref="AC39" si="13">AC38/32408*100</f>
        <v>8.3312762280918287E-2</v>
      </c>
      <c r="AD39" s="503">
        <f t="shared" ref="AD39" si="14">AD38/32408*100</f>
        <v>95.494939521105906</v>
      </c>
      <c r="AE39" s="503">
        <f t="shared" ref="AE39" si="15">AE38/32408*100</f>
        <v>1.5428289311281165E-2</v>
      </c>
      <c r="AF39" s="503">
        <f t="shared" ref="AF39" si="16">AF38/32408*100</f>
        <v>0.88249814860528275</v>
      </c>
      <c r="AG39" s="503">
        <f t="shared" ref="AG39" si="17">AG38/32408*100</f>
        <v>0.1789681560108615</v>
      </c>
      <c r="AH39" s="511">
        <f t="shared" ref="AH39" si="18">AH38/32408*100</f>
        <v>3.0794865465317205</v>
      </c>
    </row>
  </sheetData>
  <sheetProtection selectLockedCells="1" selectUnlockedCells="1"/>
  <mergeCells count="8">
    <mergeCell ref="B12:C12"/>
    <mergeCell ref="V18:W18"/>
    <mergeCell ref="A1:O1"/>
    <mergeCell ref="A3:A5"/>
    <mergeCell ref="B3:B5"/>
    <mergeCell ref="A6:A8"/>
    <mergeCell ref="B6:B8"/>
    <mergeCell ref="A9:B11"/>
  </mergeCells>
  <printOptions horizontalCentered="1"/>
  <pageMargins left="0.51181102362204722" right="0.19685039370078741" top="0.26" bottom="0.15748031496062992" header="0.51181102362204722" footer="0.42"/>
  <pageSetup paperSize="9" firstPageNumber="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161"/>
  <sheetViews>
    <sheetView zoomScale="64" zoomScaleNormal="64" workbookViewId="0">
      <selection activeCell="X58" sqref="X58"/>
    </sheetView>
  </sheetViews>
  <sheetFormatPr defaultRowHeight="18.75" x14ac:dyDescent="0.3"/>
  <cols>
    <col min="1" max="1" width="3.125" style="37" customWidth="1"/>
    <col min="2" max="2" width="21.625" style="37" customWidth="1"/>
    <col min="3" max="3" width="3.875" style="37" bestFit="1" customWidth="1"/>
    <col min="4" max="6" width="7.125" style="37" customWidth="1"/>
    <col min="7" max="7" width="9.875" style="37" customWidth="1"/>
    <col min="8" max="8" width="5.25" style="37" customWidth="1"/>
    <col min="9" max="11" width="6.125" style="37" customWidth="1"/>
    <col min="12" max="12" width="6.75" style="37" customWidth="1"/>
    <col min="13" max="14" width="6.5" style="37" customWidth="1"/>
    <col min="15" max="15" width="6.125" style="37" customWidth="1"/>
    <col min="16" max="16" width="8.5" style="37" customWidth="1"/>
    <col min="17" max="18" width="7.125" style="37" customWidth="1"/>
    <col min="19" max="16384" width="9" style="37"/>
  </cols>
  <sheetData>
    <row r="1" spans="1:18" ht="21" x14ac:dyDescent="0.35">
      <c r="B1" s="1015" t="s">
        <v>382</v>
      </c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</row>
    <row r="2" spans="1:18" ht="93" customHeight="1" x14ac:dyDescent="0.3">
      <c r="A2" s="328" t="s">
        <v>157</v>
      </c>
      <c r="B2" s="328" t="s">
        <v>158</v>
      </c>
      <c r="C2" s="328" t="s">
        <v>235</v>
      </c>
      <c r="D2" s="330" t="s">
        <v>69</v>
      </c>
      <c r="E2" s="330" t="s">
        <v>70</v>
      </c>
      <c r="F2" s="330" t="s">
        <v>71</v>
      </c>
      <c r="G2" s="330" t="s">
        <v>72</v>
      </c>
      <c r="H2" s="330" t="s">
        <v>73</v>
      </c>
      <c r="I2" s="330" t="s">
        <v>74</v>
      </c>
      <c r="J2" s="330" t="s">
        <v>75</v>
      </c>
      <c r="K2" s="330" t="s">
        <v>76</v>
      </c>
      <c r="L2" s="330" t="s">
        <v>77</v>
      </c>
      <c r="M2" s="330" t="s">
        <v>78</v>
      </c>
      <c r="N2" s="330" t="s">
        <v>68</v>
      </c>
      <c r="O2" s="330" t="s">
        <v>79</v>
      </c>
      <c r="P2" s="330" t="s">
        <v>80</v>
      </c>
      <c r="Q2" s="330" t="s">
        <v>270</v>
      </c>
      <c r="R2" s="328" t="s">
        <v>29</v>
      </c>
    </row>
    <row r="3" spans="1:18" ht="21" customHeight="1" x14ac:dyDescent="0.3">
      <c r="A3" s="1064">
        <v>1</v>
      </c>
      <c r="B3" s="1065" t="s">
        <v>177</v>
      </c>
      <c r="C3" s="512" t="s">
        <v>35</v>
      </c>
      <c r="D3" s="76">
        <v>0</v>
      </c>
      <c r="E3" s="76">
        <v>0</v>
      </c>
      <c r="F3" s="76">
        <v>0</v>
      </c>
      <c r="G3" s="76">
        <v>0</v>
      </c>
      <c r="H3" s="76">
        <v>0</v>
      </c>
      <c r="I3" s="76">
        <v>0</v>
      </c>
      <c r="J3" s="76">
        <v>0</v>
      </c>
      <c r="K3" s="76">
        <v>1</v>
      </c>
      <c r="L3" s="76">
        <v>728</v>
      </c>
      <c r="M3" s="76">
        <v>0</v>
      </c>
      <c r="N3" s="76">
        <v>3</v>
      </c>
      <c r="O3" s="76">
        <v>3</v>
      </c>
      <c r="P3" s="76">
        <v>0</v>
      </c>
      <c r="Q3" s="76">
        <v>0</v>
      </c>
      <c r="R3" s="362">
        <v>735</v>
      </c>
    </row>
    <row r="4" spans="1:18" ht="21" customHeight="1" x14ac:dyDescent="0.3">
      <c r="A4" s="1064"/>
      <c r="B4" s="1065"/>
      <c r="C4" s="513" t="s">
        <v>36</v>
      </c>
      <c r="D4" s="79">
        <v>0</v>
      </c>
      <c r="E4" s="79">
        <v>0</v>
      </c>
      <c r="F4" s="79">
        <v>1</v>
      </c>
      <c r="G4" s="79">
        <v>0</v>
      </c>
      <c r="H4" s="79">
        <v>0</v>
      </c>
      <c r="I4" s="79">
        <v>0</v>
      </c>
      <c r="J4" s="79">
        <v>0</v>
      </c>
      <c r="K4" s="79">
        <v>2</v>
      </c>
      <c r="L4" s="79">
        <v>954</v>
      </c>
      <c r="M4" s="79">
        <v>0</v>
      </c>
      <c r="N4" s="79">
        <v>2</v>
      </c>
      <c r="O4" s="79">
        <v>1</v>
      </c>
      <c r="P4" s="79">
        <v>0</v>
      </c>
      <c r="Q4" s="79">
        <v>0</v>
      </c>
      <c r="R4" s="515">
        <v>960</v>
      </c>
    </row>
    <row r="5" spans="1:18" ht="21" customHeight="1" x14ac:dyDescent="0.3">
      <c r="A5" s="1064"/>
      <c r="B5" s="1065"/>
      <c r="C5" s="513" t="s">
        <v>22</v>
      </c>
      <c r="D5" s="79">
        <v>0</v>
      </c>
      <c r="E5" s="79">
        <v>0</v>
      </c>
      <c r="F5" s="79">
        <v>1</v>
      </c>
      <c r="G5" s="79">
        <v>0</v>
      </c>
      <c r="H5" s="79">
        <v>0</v>
      </c>
      <c r="I5" s="79">
        <v>0</v>
      </c>
      <c r="J5" s="79">
        <v>0</v>
      </c>
      <c r="K5" s="79">
        <v>3</v>
      </c>
      <c r="L5" s="79">
        <v>1682</v>
      </c>
      <c r="M5" s="79">
        <v>0</v>
      </c>
      <c r="N5" s="79">
        <v>5</v>
      </c>
      <c r="O5" s="79">
        <v>4</v>
      </c>
      <c r="P5" s="79">
        <v>0</v>
      </c>
      <c r="Q5" s="79">
        <v>0</v>
      </c>
      <c r="R5" s="516">
        <v>1695</v>
      </c>
    </row>
    <row r="6" spans="1:18" ht="21" customHeight="1" x14ac:dyDescent="0.3">
      <c r="A6" s="1064">
        <v>2</v>
      </c>
      <c r="B6" s="1065" t="s">
        <v>179</v>
      </c>
      <c r="C6" s="512" t="s">
        <v>35</v>
      </c>
      <c r="D6" s="76">
        <v>1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270</v>
      </c>
      <c r="M6" s="76">
        <v>0</v>
      </c>
      <c r="N6" s="76">
        <v>83</v>
      </c>
      <c r="O6" s="76">
        <v>49</v>
      </c>
      <c r="P6" s="76">
        <v>0</v>
      </c>
      <c r="Q6" s="76">
        <v>0</v>
      </c>
      <c r="R6" s="410">
        <v>403</v>
      </c>
    </row>
    <row r="7" spans="1:18" ht="21" customHeight="1" x14ac:dyDescent="0.3">
      <c r="A7" s="1064"/>
      <c r="B7" s="1065"/>
      <c r="C7" s="513" t="s">
        <v>36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52</v>
      </c>
      <c r="M7" s="79">
        <v>0</v>
      </c>
      <c r="N7" s="79">
        <v>5</v>
      </c>
      <c r="O7" s="79">
        <v>0</v>
      </c>
      <c r="P7" s="79">
        <v>0</v>
      </c>
      <c r="Q7" s="79">
        <v>0</v>
      </c>
      <c r="R7" s="515">
        <v>57</v>
      </c>
    </row>
    <row r="8" spans="1:18" ht="21" customHeight="1" x14ac:dyDescent="0.3">
      <c r="A8" s="1064"/>
      <c r="B8" s="1065"/>
      <c r="C8" s="513" t="s">
        <v>22</v>
      </c>
      <c r="D8" s="79">
        <v>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322</v>
      </c>
      <c r="M8" s="79">
        <v>0</v>
      </c>
      <c r="N8" s="79">
        <v>88</v>
      </c>
      <c r="O8" s="79">
        <v>49</v>
      </c>
      <c r="P8" s="79">
        <v>0</v>
      </c>
      <c r="Q8" s="79">
        <v>0</v>
      </c>
      <c r="R8" s="516">
        <v>460</v>
      </c>
    </row>
    <row r="9" spans="1:18" ht="21" customHeight="1" x14ac:dyDescent="0.3">
      <c r="A9" s="1064">
        <v>3</v>
      </c>
      <c r="B9" s="1065" t="s">
        <v>180</v>
      </c>
      <c r="C9" s="512" t="s">
        <v>35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6</v>
      </c>
      <c r="M9" s="76">
        <v>0</v>
      </c>
      <c r="N9" s="76">
        <v>3</v>
      </c>
      <c r="O9" s="76">
        <v>0</v>
      </c>
      <c r="P9" s="76">
        <v>0</v>
      </c>
      <c r="Q9" s="76">
        <v>0</v>
      </c>
      <c r="R9" s="410">
        <v>9</v>
      </c>
    </row>
    <row r="10" spans="1:18" ht="21" customHeight="1" x14ac:dyDescent="0.3">
      <c r="A10" s="1064"/>
      <c r="B10" s="1065"/>
      <c r="C10" s="513" t="s">
        <v>36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839</v>
      </c>
      <c r="M10" s="79">
        <v>1</v>
      </c>
      <c r="N10" s="79">
        <v>26</v>
      </c>
      <c r="O10" s="79">
        <v>4</v>
      </c>
      <c r="P10" s="79">
        <v>6</v>
      </c>
      <c r="Q10" s="79">
        <v>0</v>
      </c>
      <c r="R10" s="515">
        <v>878</v>
      </c>
    </row>
    <row r="11" spans="1:18" ht="21" customHeight="1" x14ac:dyDescent="0.3">
      <c r="A11" s="1064"/>
      <c r="B11" s="1065"/>
      <c r="C11" s="513" t="s">
        <v>22</v>
      </c>
      <c r="D11" s="79">
        <v>0</v>
      </c>
      <c r="E11" s="79">
        <v>0</v>
      </c>
      <c r="F11" s="79">
        <v>1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845</v>
      </c>
      <c r="M11" s="79">
        <v>1</v>
      </c>
      <c r="N11" s="79">
        <v>29</v>
      </c>
      <c r="O11" s="79">
        <v>4</v>
      </c>
      <c r="P11" s="79">
        <v>6</v>
      </c>
      <c r="Q11" s="79">
        <v>0</v>
      </c>
      <c r="R11" s="516">
        <v>887</v>
      </c>
    </row>
    <row r="12" spans="1:18" ht="21" customHeight="1" x14ac:dyDescent="0.3">
      <c r="A12" s="1064">
        <v>4</v>
      </c>
      <c r="B12" s="1065" t="s">
        <v>181</v>
      </c>
      <c r="C12" s="512" t="s">
        <v>35</v>
      </c>
      <c r="D12" s="76">
        <v>0</v>
      </c>
      <c r="E12" s="76">
        <v>0</v>
      </c>
      <c r="F12" s="76">
        <v>1</v>
      </c>
      <c r="G12" s="76">
        <v>2</v>
      </c>
      <c r="H12" s="76">
        <v>0</v>
      </c>
      <c r="I12" s="76">
        <v>0</v>
      </c>
      <c r="J12" s="76">
        <v>0</v>
      </c>
      <c r="K12" s="76">
        <v>3</v>
      </c>
      <c r="L12" s="76">
        <v>196</v>
      </c>
      <c r="M12" s="76">
        <v>0</v>
      </c>
      <c r="N12" s="76">
        <v>17</v>
      </c>
      <c r="O12" s="76">
        <v>3</v>
      </c>
      <c r="P12" s="76">
        <v>11</v>
      </c>
      <c r="Q12" s="76">
        <v>0</v>
      </c>
      <c r="R12" s="410">
        <v>233</v>
      </c>
    </row>
    <row r="13" spans="1:18" ht="21" customHeight="1" x14ac:dyDescent="0.3">
      <c r="A13" s="1064"/>
      <c r="B13" s="1065"/>
      <c r="C13" s="513" t="s">
        <v>36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2</v>
      </c>
      <c r="K13" s="79">
        <v>3</v>
      </c>
      <c r="L13" s="79">
        <v>220</v>
      </c>
      <c r="M13" s="79">
        <v>0</v>
      </c>
      <c r="N13" s="79">
        <v>12</v>
      </c>
      <c r="O13" s="79">
        <v>5</v>
      </c>
      <c r="P13" s="79">
        <v>4</v>
      </c>
      <c r="Q13" s="79">
        <v>0</v>
      </c>
      <c r="R13" s="515">
        <v>246</v>
      </c>
    </row>
    <row r="14" spans="1:18" ht="21" customHeight="1" x14ac:dyDescent="0.3">
      <c r="A14" s="1064"/>
      <c r="B14" s="1065"/>
      <c r="C14" s="513" t="s">
        <v>22</v>
      </c>
      <c r="D14" s="79">
        <v>0</v>
      </c>
      <c r="E14" s="79">
        <v>0</v>
      </c>
      <c r="F14" s="79">
        <v>1</v>
      </c>
      <c r="G14" s="79">
        <v>2</v>
      </c>
      <c r="H14" s="79">
        <v>0</v>
      </c>
      <c r="I14" s="79">
        <v>0</v>
      </c>
      <c r="J14" s="79">
        <v>2</v>
      </c>
      <c r="K14" s="79">
        <v>6</v>
      </c>
      <c r="L14" s="79">
        <v>416</v>
      </c>
      <c r="M14" s="79">
        <v>0</v>
      </c>
      <c r="N14" s="79">
        <v>29</v>
      </c>
      <c r="O14" s="79">
        <v>8</v>
      </c>
      <c r="P14" s="79">
        <v>15</v>
      </c>
      <c r="Q14" s="79">
        <v>0</v>
      </c>
      <c r="R14" s="516">
        <v>479</v>
      </c>
    </row>
    <row r="15" spans="1:18" ht="21" customHeight="1" x14ac:dyDescent="0.3">
      <c r="A15" s="1064">
        <v>5</v>
      </c>
      <c r="B15" s="1065" t="s">
        <v>182</v>
      </c>
      <c r="C15" s="512" t="s">
        <v>35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381</v>
      </c>
      <c r="M15" s="76">
        <v>0</v>
      </c>
      <c r="N15" s="76">
        <v>2</v>
      </c>
      <c r="O15" s="76">
        <v>7</v>
      </c>
      <c r="P15" s="76">
        <v>1</v>
      </c>
      <c r="Q15" s="76">
        <v>0</v>
      </c>
      <c r="R15" s="410">
        <v>391</v>
      </c>
    </row>
    <row r="16" spans="1:18" ht="21" customHeight="1" x14ac:dyDescent="0.3">
      <c r="A16" s="1064"/>
      <c r="B16" s="1065"/>
      <c r="C16" s="513" t="s">
        <v>36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530</v>
      </c>
      <c r="M16" s="79">
        <v>0</v>
      </c>
      <c r="N16" s="79">
        <v>1</v>
      </c>
      <c r="O16" s="79">
        <v>8</v>
      </c>
      <c r="P16" s="79">
        <v>0</v>
      </c>
      <c r="Q16" s="79">
        <v>0</v>
      </c>
      <c r="R16" s="515">
        <v>539</v>
      </c>
    </row>
    <row r="17" spans="1:18" ht="21" customHeight="1" x14ac:dyDescent="0.3">
      <c r="A17" s="1064"/>
      <c r="B17" s="1065"/>
      <c r="C17" s="513" t="s">
        <v>22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911</v>
      </c>
      <c r="M17" s="79">
        <v>0</v>
      </c>
      <c r="N17" s="79">
        <v>3</v>
      </c>
      <c r="O17" s="79">
        <v>15</v>
      </c>
      <c r="P17" s="79">
        <v>1</v>
      </c>
      <c r="Q17" s="79">
        <v>0</v>
      </c>
      <c r="R17" s="516">
        <v>930</v>
      </c>
    </row>
    <row r="18" spans="1:18" ht="21" customHeight="1" x14ac:dyDescent="0.3">
      <c r="A18" s="1064">
        <v>6</v>
      </c>
      <c r="B18" s="1065" t="s">
        <v>278</v>
      </c>
      <c r="C18" s="512" t="s">
        <v>35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2</v>
      </c>
      <c r="L18" s="76">
        <v>192</v>
      </c>
      <c r="M18" s="76">
        <v>0</v>
      </c>
      <c r="N18" s="76">
        <v>5</v>
      </c>
      <c r="O18" s="76">
        <v>3</v>
      </c>
      <c r="P18" s="76">
        <v>2</v>
      </c>
      <c r="Q18" s="76">
        <v>0</v>
      </c>
      <c r="R18" s="410">
        <v>204</v>
      </c>
    </row>
    <row r="19" spans="1:18" ht="21" customHeight="1" x14ac:dyDescent="0.3">
      <c r="A19" s="1064"/>
      <c r="B19" s="1065"/>
      <c r="C19" s="513" t="s">
        <v>36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1</v>
      </c>
      <c r="L19" s="79">
        <v>177</v>
      </c>
      <c r="M19" s="79">
        <v>0</v>
      </c>
      <c r="N19" s="79">
        <v>3</v>
      </c>
      <c r="O19" s="79">
        <v>2</v>
      </c>
      <c r="P19" s="79">
        <v>0</v>
      </c>
      <c r="Q19" s="79">
        <v>0</v>
      </c>
      <c r="R19" s="515">
        <v>183</v>
      </c>
    </row>
    <row r="20" spans="1:18" ht="21" customHeight="1" x14ac:dyDescent="0.3">
      <c r="A20" s="1064"/>
      <c r="B20" s="1065"/>
      <c r="C20" s="513" t="s">
        <v>22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3</v>
      </c>
      <c r="L20" s="79">
        <v>369</v>
      </c>
      <c r="M20" s="79">
        <v>0</v>
      </c>
      <c r="N20" s="79">
        <v>8</v>
      </c>
      <c r="O20" s="79">
        <v>5</v>
      </c>
      <c r="P20" s="79">
        <v>2</v>
      </c>
      <c r="Q20" s="79">
        <v>0</v>
      </c>
      <c r="R20" s="516">
        <v>387</v>
      </c>
    </row>
    <row r="21" spans="1:18" ht="21" customHeight="1" x14ac:dyDescent="0.3">
      <c r="A21" s="1064">
        <v>7</v>
      </c>
      <c r="B21" s="1065" t="s">
        <v>184</v>
      </c>
      <c r="C21" s="512" t="s">
        <v>35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103</v>
      </c>
      <c r="M21" s="76">
        <v>1</v>
      </c>
      <c r="N21" s="76">
        <v>0</v>
      </c>
      <c r="O21" s="76">
        <v>3</v>
      </c>
      <c r="P21" s="76">
        <v>0</v>
      </c>
      <c r="Q21" s="76">
        <v>0</v>
      </c>
      <c r="R21" s="410">
        <v>107</v>
      </c>
    </row>
    <row r="22" spans="1:18" ht="21" customHeight="1" x14ac:dyDescent="0.3">
      <c r="A22" s="1064"/>
      <c r="B22" s="1065"/>
      <c r="C22" s="513" t="s">
        <v>36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76</v>
      </c>
      <c r="M22" s="79">
        <v>0</v>
      </c>
      <c r="N22" s="79">
        <v>0</v>
      </c>
      <c r="O22" s="79">
        <v>3</v>
      </c>
      <c r="P22" s="79">
        <v>0</v>
      </c>
      <c r="Q22" s="79">
        <v>0</v>
      </c>
      <c r="R22" s="515">
        <v>79</v>
      </c>
    </row>
    <row r="23" spans="1:18" ht="21" customHeight="1" x14ac:dyDescent="0.3">
      <c r="A23" s="1077"/>
      <c r="B23" s="1078"/>
      <c r="C23" s="529" t="s">
        <v>22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179</v>
      </c>
      <c r="M23" s="88">
        <v>1</v>
      </c>
      <c r="N23" s="88">
        <v>0</v>
      </c>
      <c r="O23" s="88">
        <v>6</v>
      </c>
      <c r="P23" s="88">
        <v>0</v>
      </c>
      <c r="Q23" s="88">
        <v>0</v>
      </c>
      <c r="R23" s="516">
        <v>186</v>
      </c>
    </row>
    <row r="24" spans="1:18" ht="21" customHeight="1" x14ac:dyDescent="0.3">
      <c r="A24" s="1079">
        <v>8</v>
      </c>
      <c r="B24" s="1080" t="s">
        <v>185</v>
      </c>
      <c r="C24" s="528" t="s">
        <v>35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387</v>
      </c>
      <c r="M24" s="84">
        <v>0</v>
      </c>
      <c r="N24" s="84">
        <v>11</v>
      </c>
      <c r="O24" s="84">
        <v>3</v>
      </c>
      <c r="P24" s="84">
        <v>1</v>
      </c>
      <c r="Q24" s="84">
        <v>0</v>
      </c>
      <c r="R24" s="410">
        <v>402</v>
      </c>
    </row>
    <row r="25" spans="1:18" ht="21" customHeight="1" x14ac:dyDescent="0.3">
      <c r="A25" s="1064"/>
      <c r="B25" s="1065"/>
      <c r="C25" s="513" t="s">
        <v>36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637</v>
      </c>
      <c r="M25" s="79">
        <v>0</v>
      </c>
      <c r="N25" s="79">
        <v>16</v>
      </c>
      <c r="O25" s="79">
        <v>3</v>
      </c>
      <c r="P25" s="79">
        <v>0</v>
      </c>
      <c r="Q25" s="79">
        <v>0</v>
      </c>
      <c r="R25" s="515">
        <v>656</v>
      </c>
    </row>
    <row r="26" spans="1:18" x14ac:dyDescent="0.3">
      <c r="A26" s="1064"/>
      <c r="B26" s="1065"/>
      <c r="C26" s="513" t="s">
        <v>22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1024</v>
      </c>
      <c r="M26" s="79">
        <v>0</v>
      </c>
      <c r="N26" s="79">
        <v>27</v>
      </c>
      <c r="O26" s="79">
        <v>6</v>
      </c>
      <c r="P26" s="79">
        <v>1</v>
      </c>
      <c r="Q26" s="79">
        <v>0</v>
      </c>
      <c r="R26" s="516">
        <v>1058</v>
      </c>
    </row>
    <row r="27" spans="1:18" x14ac:dyDescent="0.3">
      <c r="A27" s="1064">
        <v>9</v>
      </c>
      <c r="B27" s="1065" t="s">
        <v>186</v>
      </c>
      <c r="C27" s="512" t="s">
        <v>35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253</v>
      </c>
      <c r="M27" s="76">
        <v>0</v>
      </c>
      <c r="N27" s="76">
        <v>1</v>
      </c>
      <c r="O27" s="76">
        <v>0</v>
      </c>
      <c r="P27" s="76">
        <v>0</v>
      </c>
      <c r="Q27" s="76">
        <v>0</v>
      </c>
      <c r="R27" s="410">
        <v>254</v>
      </c>
    </row>
    <row r="28" spans="1:18" x14ac:dyDescent="0.3">
      <c r="A28" s="1064"/>
      <c r="B28" s="1065"/>
      <c r="C28" s="513" t="s">
        <v>36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1</v>
      </c>
      <c r="K28" s="79">
        <v>0</v>
      </c>
      <c r="L28" s="79">
        <v>485</v>
      </c>
      <c r="M28" s="79">
        <v>0</v>
      </c>
      <c r="N28" s="79">
        <v>2</v>
      </c>
      <c r="O28" s="79">
        <v>2</v>
      </c>
      <c r="P28" s="79">
        <v>0</v>
      </c>
      <c r="Q28" s="79">
        <v>0</v>
      </c>
      <c r="R28" s="515">
        <v>236</v>
      </c>
    </row>
    <row r="29" spans="1:18" x14ac:dyDescent="0.3">
      <c r="A29" s="1064"/>
      <c r="B29" s="1065"/>
      <c r="C29" s="513" t="s">
        <v>22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1</v>
      </c>
      <c r="K29" s="79">
        <v>0</v>
      </c>
      <c r="L29" s="79">
        <v>485</v>
      </c>
      <c r="M29" s="79">
        <v>0</v>
      </c>
      <c r="N29" s="79">
        <v>2</v>
      </c>
      <c r="O29" s="79">
        <v>2</v>
      </c>
      <c r="P29" s="79">
        <v>0</v>
      </c>
      <c r="Q29" s="79">
        <v>0</v>
      </c>
      <c r="R29" s="516">
        <v>490</v>
      </c>
    </row>
    <row r="30" spans="1:18" x14ac:dyDescent="0.3">
      <c r="A30" s="1064">
        <v>10</v>
      </c>
      <c r="B30" s="1065" t="s">
        <v>187</v>
      </c>
      <c r="C30" s="512" t="s">
        <v>35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410">
        <v>0</v>
      </c>
    </row>
    <row r="31" spans="1:18" x14ac:dyDescent="0.3">
      <c r="A31" s="1064"/>
      <c r="B31" s="1065"/>
      <c r="C31" s="513" t="s">
        <v>36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515">
        <v>0</v>
      </c>
    </row>
    <row r="32" spans="1:18" x14ac:dyDescent="0.3">
      <c r="A32" s="1064"/>
      <c r="B32" s="1065"/>
      <c r="C32" s="513" t="s">
        <v>22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516">
        <v>0</v>
      </c>
    </row>
    <row r="33" spans="1:18" x14ac:dyDescent="0.3">
      <c r="A33" s="1064">
        <v>11</v>
      </c>
      <c r="B33" s="1065" t="s">
        <v>188</v>
      </c>
      <c r="C33" s="512" t="s">
        <v>35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239</v>
      </c>
      <c r="M33" s="76">
        <v>0</v>
      </c>
      <c r="N33" s="76">
        <v>3</v>
      </c>
      <c r="O33" s="76">
        <v>1</v>
      </c>
      <c r="P33" s="76">
        <v>0</v>
      </c>
      <c r="Q33" s="76">
        <v>0</v>
      </c>
      <c r="R33" s="410">
        <v>243</v>
      </c>
    </row>
    <row r="34" spans="1:18" x14ac:dyDescent="0.3">
      <c r="A34" s="1064"/>
      <c r="B34" s="1065"/>
      <c r="C34" s="513" t="s">
        <v>36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210</v>
      </c>
      <c r="M34" s="79">
        <v>0</v>
      </c>
      <c r="N34" s="79">
        <v>4</v>
      </c>
      <c r="O34" s="79">
        <v>2</v>
      </c>
      <c r="P34" s="79">
        <v>0</v>
      </c>
      <c r="Q34" s="79">
        <v>0</v>
      </c>
      <c r="R34" s="515">
        <v>216</v>
      </c>
    </row>
    <row r="35" spans="1:18" x14ac:dyDescent="0.3">
      <c r="A35" s="1064"/>
      <c r="B35" s="1065"/>
      <c r="C35" s="513" t="s">
        <v>22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449</v>
      </c>
      <c r="M35" s="79">
        <v>0</v>
      </c>
      <c r="N35" s="79">
        <v>7</v>
      </c>
      <c r="O35" s="79">
        <v>3</v>
      </c>
      <c r="P35" s="79">
        <v>0</v>
      </c>
      <c r="Q35" s="79">
        <v>0</v>
      </c>
      <c r="R35" s="516">
        <v>459</v>
      </c>
    </row>
    <row r="36" spans="1:18" x14ac:dyDescent="0.3">
      <c r="A36" s="1064">
        <v>12</v>
      </c>
      <c r="B36" s="1065" t="s">
        <v>189</v>
      </c>
      <c r="C36" s="512" t="s">
        <v>35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212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410">
        <v>212</v>
      </c>
    </row>
    <row r="37" spans="1:18" x14ac:dyDescent="0.3">
      <c r="A37" s="1064"/>
      <c r="B37" s="1065"/>
      <c r="C37" s="513" t="s">
        <v>36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208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515">
        <v>208</v>
      </c>
    </row>
    <row r="38" spans="1:18" x14ac:dyDescent="0.3">
      <c r="A38" s="1064"/>
      <c r="B38" s="1065"/>
      <c r="C38" s="513" t="s">
        <v>22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420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516">
        <v>420</v>
      </c>
    </row>
    <row r="39" spans="1:18" x14ac:dyDescent="0.3">
      <c r="A39" s="1064">
        <v>13</v>
      </c>
      <c r="B39" s="1065" t="s">
        <v>190</v>
      </c>
      <c r="C39" s="512" t="s">
        <v>35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252</v>
      </c>
      <c r="M39" s="76">
        <v>0</v>
      </c>
      <c r="N39" s="76">
        <v>2</v>
      </c>
      <c r="O39" s="76">
        <v>4</v>
      </c>
      <c r="P39" s="76">
        <v>0</v>
      </c>
      <c r="Q39" s="76">
        <v>0</v>
      </c>
      <c r="R39" s="410">
        <v>258</v>
      </c>
    </row>
    <row r="40" spans="1:18" x14ac:dyDescent="0.3">
      <c r="A40" s="1064"/>
      <c r="B40" s="1065"/>
      <c r="C40" s="513" t="s">
        <v>36</v>
      </c>
      <c r="D40" s="79">
        <v>0</v>
      </c>
      <c r="E40" s="79">
        <v>0</v>
      </c>
      <c r="F40" s="79">
        <v>1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276</v>
      </c>
      <c r="M40" s="79">
        <v>0</v>
      </c>
      <c r="N40" s="79">
        <v>14</v>
      </c>
      <c r="O40" s="79">
        <v>4</v>
      </c>
      <c r="P40" s="79">
        <v>0</v>
      </c>
      <c r="Q40" s="79">
        <v>0</v>
      </c>
      <c r="R40" s="515">
        <v>295</v>
      </c>
    </row>
    <row r="41" spans="1:18" x14ac:dyDescent="0.3">
      <c r="A41" s="1064"/>
      <c r="B41" s="1065"/>
      <c r="C41" s="513" t="s">
        <v>22</v>
      </c>
      <c r="D41" s="79">
        <v>0</v>
      </c>
      <c r="E41" s="79">
        <v>0</v>
      </c>
      <c r="F41" s="79">
        <v>1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528</v>
      </c>
      <c r="M41" s="79">
        <v>0</v>
      </c>
      <c r="N41" s="79">
        <v>16</v>
      </c>
      <c r="O41" s="79">
        <v>8</v>
      </c>
      <c r="P41" s="79">
        <v>0</v>
      </c>
      <c r="Q41" s="79">
        <v>0</v>
      </c>
      <c r="R41" s="516">
        <v>553</v>
      </c>
    </row>
    <row r="42" spans="1:18" x14ac:dyDescent="0.3">
      <c r="A42" s="1064">
        <v>14</v>
      </c>
      <c r="B42" s="1065" t="s">
        <v>191</v>
      </c>
      <c r="C42" s="512" t="s">
        <v>35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1</v>
      </c>
      <c r="L42" s="76">
        <v>575</v>
      </c>
      <c r="M42" s="76">
        <v>0</v>
      </c>
      <c r="N42" s="76">
        <v>0</v>
      </c>
      <c r="O42" s="76">
        <v>1</v>
      </c>
      <c r="P42" s="76">
        <v>0</v>
      </c>
      <c r="Q42" s="76">
        <v>0</v>
      </c>
      <c r="R42" s="410">
        <v>577</v>
      </c>
    </row>
    <row r="43" spans="1:18" x14ac:dyDescent="0.3">
      <c r="A43" s="1064"/>
      <c r="B43" s="1065"/>
      <c r="C43" s="513" t="s">
        <v>36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2</v>
      </c>
      <c r="L43" s="79">
        <v>619</v>
      </c>
      <c r="M43" s="79">
        <v>0</v>
      </c>
      <c r="N43" s="79">
        <v>0</v>
      </c>
      <c r="O43" s="79">
        <v>2</v>
      </c>
      <c r="P43" s="79">
        <v>0</v>
      </c>
      <c r="Q43" s="79">
        <v>0</v>
      </c>
      <c r="R43" s="515">
        <v>623</v>
      </c>
    </row>
    <row r="44" spans="1:18" x14ac:dyDescent="0.3">
      <c r="A44" s="1064"/>
      <c r="B44" s="1065"/>
      <c r="C44" s="513" t="s">
        <v>22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79">
        <v>0</v>
      </c>
      <c r="K44" s="79">
        <v>3</v>
      </c>
      <c r="L44" s="79">
        <v>1194</v>
      </c>
      <c r="M44" s="79">
        <v>0</v>
      </c>
      <c r="N44" s="79">
        <v>0</v>
      </c>
      <c r="O44" s="79">
        <v>3</v>
      </c>
      <c r="P44" s="79">
        <v>0</v>
      </c>
      <c r="Q44" s="79">
        <v>0</v>
      </c>
      <c r="R44" s="516">
        <v>1200</v>
      </c>
    </row>
    <row r="45" spans="1:18" x14ac:dyDescent="0.3">
      <c r="A45" s="1064">
        <v>15</v>
      </c>
      <c r="B45" s="1065" t="s">
        <v>192</v>
      </c>
      <c r="C45" s="512" t="s">
        <v>35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1155</v>
      </c>
      <c r="M45" s="76">
        <v>0</v>
      </c>
      <c r="N45" s="76">
        <v>25</v>
      </c>
      <c r="O45" s="76">
        <v>0</v>
      </c>
      <c r="P45" s="76">
        <v>0</v>
      </c>
      <c r="Q45" s="76">
        <v>0</v>
      </c>
      <c r="R45" s="410">
        <v>1180</v>
      </c>
    </row>
    <row r="46" spans="1:18" x14ac:dyDescent="0.3">
      <c r="A46" s="1064"/>
      <c r="B46" s="1065"/>
      <c r="C46" s="513" t="s">
        <v>36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3</v>
      </c>
      <c r="L46" s="79">
        <v>1871</v>
      </c>
      <c r="M46" s="79">
        <v>0</v>
      </c>
      <c r="N46" s="79">
        <v>43</v>
      </c>
      <c r="O46" s="79">
        <v>0</v>
      </c>
      <c r="P46" s="79">
        <v>0</v>
      </c>
      <c r="Q46" s="79">
        <v>0</v>
      </c>
      <c r="R46" s="515">
        <v>1917</v>
      </c>
    </row>
    <row r="47" spans="1:18" x14ac:dyDescent="0.3">
      <c r="A47" s="1077"/>
      <c r="B47" s="1078"/>
      <c r="C47" s="529" t="s">
        <v>22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3</v>
      </c>
      <c r="L47" s="88">
        <v>3026</v>
      </c>
      <c r="M47" s="88">
        <v>0</v>
      </c>
      <c r="N47" s="88">
        <v>68</v>
      </c>
      <c r="O47" s="88">
        <v>0</v>
      </c>
      <c r="P47" s="88">
        <v>0</v>
      </c>
      <c r="Q47" s="88">
        <v>0</v>
      </c>
      <c r="R47" s="516">
        <v>3097</v>
      </c>
    </row>
    <row r="48" spans="1:18" x14ac:dyDescent="0.3">
      <c r="A48" s="1079">
        <v>16</v>
      </c>
      <c r="B48" s="1080" t="s">
        <v>193</v>
      </c>
      <c r="C48" s="528" t="s">
        <v>35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2</v>
      </c>
      <c r="K48" s="84">
        <v>0</v>
      </c>
      <c r="L48" s="84">
        <v>147</v>
      </c>
      <c r="M48" s="84">
        <v>1</v>
      </c>
      <c r="N48" s="84">
        <v>1</v>
      </c>
      <c r="O48" s="84">
        <v>0</v>
      </c>
      <c r="P48" s="84">
        <v>0</v>
      </c>
      <c r="Q48" s="84">
        <v>0</v>
      </c>
      <c r="R48" s="410">
        <v>151</v>
      </c>
    </row>
    <row r="49" spans="1:18" x14ac:dyDescent="0.3">
      <c r="A49" s="1064"/>
      <c r="B49" s="1065"/>
      <c r="C49" s="513" t="s">
        <v>36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18</v>
      </c>
      <c r="K49" s="79">
        <v>0</v>
      </c>
      <c r="L49" s="79">
        <v>251</v>
      </c>
      <c r="M49" s="79">
        <v>0</v>
      </c>
      <c r="N49" s="79">
        <v>0</v>
      </c>
      <c r="O49" s="79">
        <v>1</v>
      </c>
      <c r="P49" s="79">
        <v>1</v>
      </c>
      <c r="Q49" s="79">
        <v>0</v>
      </c>
      <c r="R49" s="515">
        <v>271</v>
      </c>
    </row>
    <row r="50" spans="1:18" x14ac:dyDescent="0.3">
      <c r="A50" s="1064"/>
      <c r="B50" s="1065"/>
      <c r="C50" s="513" t="s">
        <v>22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20</v>
      </c>
      <c r="K50" s="79">
        <v>0</v>
      </c>
      <c r="L50" s="79">
        <v>398</v>
      </c>
      <c r="M50" s="79">
        <v>1</v>
      </c>
      <c r="N50" s="79">
        <v>1</v>
      </c>
      <c r="O50" s="79">
        <v>1</v>
      </c>
      <c r="P50" s="79">
        <v>1</v>
      </c>
      <c r="Q50" s="79">
        <v>0</v>
      </c>
      <c r="R50" s="516">
        <v>422</v>
      </c>
    </row>
    <row r="51" spans="1:18" x14ac:dyDescent="0.3">
      <c r="A51" s="1064">
        <v>17</v>
      </c>
      <c r="B51" s="1065" t="s">
        <v>194</v>
      </c>
      <c r="C51" s="512" t="s">
        <v>35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47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410">
        <v>47</v>
      </c>
    </row>
    <row r="52" spans="1:18" x14ac:dyDescent="0.3">
      <c r="A52" s="1064"/>
      <c r="B52" s="1065"/>
      <c r="C52" s="513" t="s">
        <v>36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33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515">
        <v>33</v>
      </c>
    </row>
    <row r="53" spans="1:18" x14ac:dyDescent="0.3">
      <c r="A53" s="1064"/>
      <c r="B53" s="1065"/>
      <c r="C53" s="513" t="s">
        <v>22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80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516">
        <v>80</v>
      </c>
    </row>
    <row r="54" spans="1:18" x14ac:dyDescent="0.3">
      <c r="A54" s="1064">
        <v>18</v>
      </c>
      <c r="B54" s="1065" t="s">
        <v>195</v>
      </c>
      <c r="C54" s="512" t="s">
        <v>35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271</v>
      </c>
      <c r="M54" s="76">
        <v>0</v>
      </c>
      <c r="N54" s="76">
        <v>3</v>
      </c>
      <c r="O54" s="76">
        <v>3</v>
      </c>
      <c r="P54" s="76">
        <v>0</v>
      </c>
      <c r="Q54" s="76">
        <v>0</v>
      </c>
      <c r="R54" s="410">
        <v>277</v>
      </c>
    </row>
    <row r="55" spans="1:18" x14ac:dyDescent="0.3">
      <c r="A55" s="1064"/>
      <c r="B55" s="1065"/>
      <c r="C55" s="513" t="s">
        <v>36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5</v>
      </c>
      <c r="K55" s="79">
        <v>0</v>
      </c>
      <c r="L55" s="79">
        <v>392</v>
      </c>
      <c r="M55" s="79">
        <v>0</v>
      </c>
      <c r="N55" s="79">
        <v>5</v>
      </c>
      <c r="O55" s="79">
        <v>3</v>
      </c>
      <c r="P55" s="79">
        <v>0</v>
      </c>
      <c r="Q55" s="79">
        <v>0</v>
      </c>
      <c r="R55" s="515">
        <v>405</v>
      </c>
    </row>
    <row r="56" spans="1:18" x14ac:dyDescent="0.3">
      <c r="A56" s="1064"/>
      <c r="B56" s="1065"/>
      <c r="C56" s="513" t="s">
        <v>22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5</v>
      </c>
      <c r="K56" s="79">
        <v>0</v>
      </c>
      <c r="L56" s="79">
        <v>663</v>
      </c>
      <c r="M56" s="79">
        <v>0</v>
      </c>
      <c r="N56" s="79">
        <v>8</v>
      </c>
      <c r="O56" s="79">
        <v>6</v>
      </c>
      <c r="P56" s="79">
        <v>0</v>
      </c>
      <c r="Q56" s="79">
        <v>0</v>
      </c>
      <c r="R56" s="516">
        <v>682</v>
      </c>
    </row>
    <row r="57" spans="1:18" x14ac:dyDescent="0.3">
      <c r="A57" s="1064">
        <v>19</v>
      </c>
      <c r="B57" s="1065" t="s">
        <v>196</v>
      </c>
      <c r="C57" s="512" t="s">
        <v>35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175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410">
        <v>175</v>
      </c>
    </row>
    <row r="58" spans="1:18" x14ac:dyDescent="0.3">
      <c r="A58" s="1064"/>
      <c r="B58" s="1065"/>
      <c r="C58" s="513" t="s">
        <v>36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262</v>
      </c>
      <c r="M58" s="79">
        <v>0</v>
      </c>
      <c r="N58" s="79">
        <v>0</v>
      </c>
      <c r="O58" s="79">
        <v>1</v>
      </c>
      <c r="P58" s="79">
        <v>0</v>
      </c>
      <c r="Q58" s="79">
        <v>0</v>
      </c>
      <c r="R58" s="515">
        <v>263</v>
      </c>
    </row>
    <row r="59" spans="1:18" x14ac:dyDescent="0.3">
      <c r="A59" s="1064"/>
      <c r="B59" s="1065"/>
      <c r="C59" s="513" t="s">
        <v>22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437</v>
      </c>
      <c r="M59" s="79">
        <v>0</v>
      </c>
      <c r="N59" s="79">
        <v>0</v>
      </c>
      <c r="O59" s="79">
        <v>1</v>
      </c>
      <c r="P59" s="79">
        <v>0</v>
      </c>
      <c r="Q59" s="79">
        <v>0</v>
      </c>
      <c r="R59" s="516">
        <v>438</v>
      </c>
    </row>
    <row r="60" spans="1:18" x14ac:dyDescent="0.3">
      <c r="A60" s="1064">
        <v>20</v>
      </c>
      <c r="B60" s="1065" t="s">
        <v>197</v>
      </c>
      <c r="C60" s="512" t="s">
        <v>35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82</v>
      </c>
      <c r="M60" s="76">
        <v>0</v>
      </c>
      <c r="N60" s="76">
        <v>0</v>
      </c>
      <c r="O60" s="76">
        <v>0</v>
      </c>
      <c r="P60" s="76">
        <v>1</v>
      </c>
      <c r="Q60" s="76">
        <v>0</v>
      </c>
      <c r="R60" s="410">
        <v>83</v>
      </c>
    </row>
    <row r="61" spans="1:18" x14ac:dyDescent="0.3">
      <c r="A61" s="1064"/>
      <c r="B61" s="1065"/>
      <c r="C61" s="513" t="s">
        <v>36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79">
        <v>95</v>
      </c>
      <c r="M61" s="79">
        <v>0</v>
      </c>
      <c r="N61" s="79">
        <v>1</v>
      </c>
      <c r="O61" s="79">
        <v>3</v>
      </c>
      <c r="P61" s="79">
        <v>0</v>
      </c>
      <c r="Q61" s="79">
        <v>0</v>
      </c>
      <c r="R61" s="515">
        <v>99</v>
      </c>
    </row>
    <row r="62" spans="1:18" x14ac:dyDescent="0.3">
      <c r="A62" s="1064"/>
      <c r="B62" s="1065"/>
      <c r="C62" s="513" t="s">
        <v>22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79">
        <v>177</v>
      </c>
      <c r="M62" s="79">
        <v>0</v>
      </c>
      <c r="N62" s="79">
        <v>1</v>
      </c>
      <c r="O62" s="79">
        <v>3</v>
      </c>
      <c r="P62" s="79">
        <v>1</v>
      </c>
      <c r="Q62" s="79">
        <v>0</v>
      </c>
      <c r="R62" s="516">
        <v>182</v>
      </c>
    </row>
    <row r="63" spans="1:18" x14ac:dyDescent="0.3">
      <c r="A63" s="1064">
        <v>21</v>
      </c>
      <c r="B63" s="1065" t="s">
        <v>198</v>
      </c>
      <c r="C63" s="512" t="s">
        <v>35</v>
      </c>
      <c r="D63" s="76">
        <v>0</v>
      </c>
      <c r="E63" s="76">
        <v>0</v>
      </c>
      <c r="F63" s="76">
        <v>1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443</v>
      </c>
      <c r="M63" s="76">
        <v>0</v>
      </c>
      <c r="N63" s="76">
        <v>1</v>
      </c>
      <c r="O63" s="76">
        <v>1</v>
      </c>
      <c r="P63" s="76">
        <v>0</v>
      </c>
      <c r="Q63" s="76">
        <v>0</v>
      </c>
      <c r="R63" s="410">
        <v>446</v>
      </c>
    </row>
    <row r="64" spans="1:18" x14ac:dyDescent="0.3">
      <c r="A64" s="1064"/>
      <c r="B64" s="1065"/>
      <c r="C64" s="513" t="s">
        <v>36</v>
      </c>
      <c r="D64" s="79">
        <v>0</v>
      </c>
      <c r="E64" s="79">
        <v>0</v>
      </c>
      <c r="F64" s="79">
        <v>1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637</v>
      </c>
      <c r="M64" s="79">
        <v>0</v>
      </c>
      <c r="N64" s="79">
        <v>9</v>
      </c>
      <c r="O64" s="79">
        <v>4</v>
      </c>
      <c r="P64" s="79">
        <v>0</v>
      </c>
      <c r="Q64" s="79">
        <v>0</v>
      </c>
      <c r="R64" s="515">
        <v>651</v>
      </c>
    </row>
    <row r="65" spans="1:18" x14ac:dyDescent="0.3">
      <c r="A65" s="1064"/>
      <c r="B65" s="1065"/>
      <c r="C65" s="513" t="s">
        <v>22</v>
      </c>
      <c r="D65" s="79">
        <v>0</v>
      </c>
      <c r="E65" s="79">
        <v>0</v>
      </c>
      <c r="F65" s="79">
        <v>2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1080</v>
      </c>
      <c r="M65" s="79">
        <v>0</v>
      </c>
      <c r="N65" s="79">
        <v>10</v>
      </c>
      <c r="O65" s="79">
        <v>5</v>
      </c>
      <c r="P65" s="79">
        <v>0</v>
      </c>
      <c r="Q65" s="79">
        <v>0</v>
      </c>
      <c r="R65" s="516">
        <v>1097</v>
      </c>
    </row>
    <row r="66" spans="1:18" x14ac:dyDescent="0.3">
      <c r="A66" s="1064">
        <v>22</v>
      </c>
      <c r="B66" s="1065" t="s">
        <v>199</v>
      </c>
      <c r="C66" s="512" t="s">
        <v>35</v>
      </c>
      <c r="D66" s="76">
        <v>1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422</v>
      </c>
      <c r="M66" s="76">
        <v>0</v>
      </c>
      <c r="N66" s="76">
        <v>7</v>
      </c>
      <c r="O66" s="76">
        <v>3</v>
      </c>
      <c r="P66" s="76">
        <v>0</v>
      </c>
      <c r="Q66" s="76">
        <v>0</v>
      </c>
      <c r="R66" s="410">
        <v>433</v>
      </c>
    </row>
    <row r="67" spans="1:18" x14ac:dyDescent="0.3">
      <c r="A67" s="1064"/>
      <c r="B67" s="1065"/>
      <c r="C67" s="513" t="s">
        <v>36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1</v>
      </c>
      <c r="K67" s="79">
        <v>0</v>
      </c>
      <c r="L67" s="79">
        <v>604</v>
      </c>
      <c r="M67" s="79">
        <v>0</v>
      </c>
      <c r="N67" s="79">
        <v>5</v>
      </c>
      <c r="O67" s="79">
        <v>1</v>
      </c>
      <c r="P67" s="79">
        <v>0</v>
      </c>
      <c r="Q67" s="79">
        <v>0</v>
      </c>
      <c r="R67" s="515">
        <v>611</v>
      </c>
    </row>
    <row r="68" spans="1:18" x14ac:dyDescent="0.3">
      <c r="A68" s="1064"/>
      <c r="B68" s="1065"/>
      <c r="C68" s="513" t="s">
        <v>22</v>
      </c>
      <c r="D68" s="79">
        <v>1</v>
      </c>
      <c r="E68" s="79">
        <v>0</v>
      </c>
      <c r="F68" s="79">
        <v>0</v>
      </c>
      <c r="G68" s="79">
        <v>0</v>
      </c>
      <c r="H68" s="79">
        <v>0</v>
      </c>
      <c r="I68" s="79">
        <v>0</v>
      </c>
      <c r="J68" s="79">
        <v>1</v>
      </c>
      <c r="K68" s="79">
        <v>0</v>
      </c>
      <c r="L68" s="79">
        <v>1026</v>
      </c>
      <c r="M68" s="79">
        <v>0</v>
      </c>
      <c r="N68" s="79">
        <v>12</v>
      </c>
      <c r="O68" s="79">
        <v>4</v>
      </c>
      <c r="P68" s="79">
        <v>0</v>
      </c>
      <c r="Q68" s="79">
        <v>0</v>
      </c>
      <c r="R68" s="516">
        <v>1044</v>
      </c>
    </row>
    <row r="69" spans="1:18" x14ac:dyDescent="0.3">
      <c r="A69" s="1064">
        <v>23</v>
      </c>
      <c r="B69" s="1065" t="s">
        <v>200</v>
      </c>
      <c r="C69" s="512" t="s">
        <v>35</v>
      </c>
      <c r="D69" s="76">
        <v>0</v>
      </c>
      <c r="E69" s="76">
        <v>0</v>
      </c>
      <c r="F69" s="76">
        <v>0</v>
      </c>
      <c r="G69" s="76">
        <v>0</v>
      </c>
      <c r="H69" s="76">
        <v>1</v>
      </c>
      <c r="I69" s="76">
        <v>0</v>
      </c>
      <c r="J69" s="76">
        <v>0</v>
      </c>
      <c r="K69" s="76">
        <v>0</v>
      </c>
      <c r="L69" s="76">
        <v>106</v>
      </c>
      <c r="M69" s="76">
        <v>0</v>
      </c>
      <c r="N69" s="76">
        <v>0</v>
      </c>
      <c r="O69" s="76">
        <v>1</v>
      </c>
      <c r="P69" s="76">
        <v>0</v>
      </c>
      <c r="Q69" s="76">
        <v>0</v>
      </c>
      <c r="R69" s="410">
        <v>108</v>
      </c>
    </row>
    <row r="70" spans="1:18" x14ac:dyDescent="0.3">
      <c r="A70" s="1064"/>
      <c r="B70" s="1065"/>
      <c r="C70" s="513" t="s">
        <v>36</v>
      </c>
      <c r="D70" s="79">
        <v>0</v>
      </c>
      <c r="E70" s="79">
        <v>1</v>
      </c>
      <c r="F70" s="79">
        <v>0</v>
      </c>
      <c r="G70" s="79">
        <v>0</v>
      </c>
      <c r="H70" s="79">
        <v>0</v>
      </c>
      <c r="I70" s="79">
        <v>0</v>
      </c>
      <c r="J70" s="79">
        <v>0</v>
      </c>
      <c r="K70" s="79">
        <v>0</v>
      </c>
      <c r="L70" s="79">
        <v>84</v>
      </c>
      <c r="M70" s="79">
        <v>0</v>
      </c>
      <c r="N70" s="79">
        <v>1</v>
      </c>
      <c r="O70" s="79">
        <v>0</v>
      </c>
      <c r="P70" s="79">
        <v>0</v>
      </c>
      <c r="Q70" s="79">
        <v>0</v>
      </c>
      <c r="R70" s="515">
        <v>86</v>
      </c>
    </row>
    <row r="71" spans="1:18" x14ac:dyDescent="0.3">
      <c r="A71" s="1064"/>
      <c r="B71" s="1065"/>
      <c r="C71" s="513" t="s">
        <v>22</v>
      </c>
      <c r="D71" s="79">
        <v>0</v>
      </c>
      <c r="E71" s="79">
        <v>1</v>
      </c>
      <c r="F71" s="79">
        <v>0</v>
      </c>
      <c r="G71" s="79">
        <v>0</v>
      </c>
      <c r="H71" s="79">
        <v>1</v>
      </c>
      <c r="I71" s="79">
        <v>0</v>
      </c>
      <c r="J71" s="79">
        <v>0</v>
      </c>
      <c r="K71" s="79">
        <v>0</v>
      </c>
      <c r="L71" s="79">
        <v>190</v>
      </c>
      <c r="M71" s="79">
        <v>0</v>
      </c>
      <c r="N71" s="79">
        <v>1</v>
      </c>
      <c r="O71" s="79">
        <v>1</v>
      </c>
      <c r="P71" s="79">
        <v>0</v>
      </c>
      <c r="Q71" s="79">
        <v>0</v>
      </c>
      <c r="R71" s="516">
        <v>194</v>
      </c>
    </row>
    <row r="72" spans="1:18" x14ac:dyDescent="0.3">
      <c r="A72" s="1064">
        <v>24</v>
      </c>
      <c r="B72" s="1065" t="s">
        <v>201</v>
      </c>
      <c r="C72" s="512" t="s">
        <v>35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220</v>
      </c>
      <c r="M72" s="76">
        <v>0</v>
      </c>
      <c r="N72" s="76">
        <v>0</v>
      </c>
      <c r="O72" s="76">
        <v>2</v>
      </c>
      <c r="P72" s="76">
        <v>0</v>
      </c>
      <c r="Q72" s="76">
        <v>0</v>
      </c>
      <c r="R72" s="410">
        <v>222</v>
      </c>
    </row>
    <row r="73" spans="1:18" x14ac:dyDescent="0.3">
      <c r="A73" s="1064"/>
      <c r="B73" s="1065"/>
      <c r="C73" s="513" t="s">
        <v>36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275</v>
      </c>
      <c r="M73" s="79">
        <v>0</v>
      </c>
      <c r="N73" s="79">
        <v>2</v>
      </c>
      <c r="O73" s="79">
        <v>2</v>
      </c>
      <c r="P73" s="79">
        <v>0</v>
      </c>
      <c r="Q73" s="79">
        <v>0</v>
      </c>
      <c r="R73" s="515">
        <v>279</v>
      </c>
    </row>
    <row r="74" spans="1:18" x14ac:dyDescent="0.3">
      <c r="A74" s="1064"/>
      <c r="B74" s="1065"/>
      <c r="C74" s="513" t="s">
        <v>22</v>
      </c>
      <c r="D74" s="79">
        <v>0</v>
      </c>
      <c r="E74" s="79">
        <v>0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495</v>
      </c>
      <c r="M74" s="79">
        <v>0</v>
      </c>
      <c r="N74" s="79">
        <v>2</v>
      </c>
      <c r="O74" s="79">
        <v>4</v>
      </c>
      <c r="P74" s="79">
        <v>0</v>
      </c>
      <c r="Q74" s="79">
        <v>0</v>
      </c>
      <c r="R74" s="516">
        <v>501</v>
      </c>
    </row>
    <row r="75" spans="1:18" x14ac:dyDescent="0.3">
      <c r="A75" s="1064">
        <v>25</v>
      </c>
      <c r="B75" s="1065" t="s">
        <v>202</v>
      </c>
      <c r="C75" s="512" t="s">
        <v>35</v>
      </c>
      <c r="D75" s="76">
        <v>0</v>
      </c>
      <c r="E75" s="76">
        <v>0</v>
      </c>
      <c r="F75" s="76">
        <v>1</v>
      </c>
      <c r="G75" s="76">
        <v>0</v>
      </c>
      <c r="H75" s="76">
        <v>0</v>
      </c>
      <c r="I75" s="76">
        <v>0</v>
      </c>
      <c r="J75" s="76">
        <v>0</v>
      </c>
      <c r="K75" s="76">
        <v>1</v>
      </c>
      <c r="L75" s="76">
        <v>464</v>
      </c>
      <c r="M75" s="76">
        <v>0</v>
      </c>
      <c r="N75" s="76">
        <v>1</v>
      </c>
      <c r="O75" s="76">
        <v>7</v>
      </c>
      <c r="P75" s="76">
        <v>0</v>
      </c>
      <c r="Q75" s="76">
        <v>0</v>
      </c>
      <c r="R75" s="410">
        <v>474</v>
      </c>
    </row>
    <row r="76" spans="1:18" x14ac:dyDescent="0.3">
      <c r="A76" s="1064"/>
      <c r="B76" s="1065"/>
      <c r="C76" s="513" t="s">
        <v>36</v>
      </c>
      <c r="D76" s="79">
        <v>0</v>
      </c>
      <c r="E76" s="79">
        <v>0</v>
      </c>
      <c r="F76" s="79">
        <v>0</v>
      </c>
      <c r="G76" s="79">
        <v>0</v>
      </c>
      <c r="H76" s="79">
        <v>0</v>
      </c>
      <c r="I76" s="79">
        <v>0</v>
      </c>
      <c r="J76" s="79">
        <v>0</v>
      </c>
      <c r="K76" s="79">
        <v>2</v>
      </c>
      <c r="L76" s="79">
        <v>469</v>
      </c>
      <c r="M76" s="79">
        <v>0</v>
      </c>
      <c r="N76" s="79">
        <v>0</v>
      </c>
      <c r="O76" s="79">
        <v>4</v>
      </c>
      <c r="P76" s="79">
        <v>1</v>
      </c>
      <c r="Q76" s="79">
        <v>0</v>
      </c>
      <c r="R76" s="515">
        <v>476</v>
      </c>
    </row>
    <row r="77" spans="1:18" x14ac:dyDescent="0.3">
      <c r="A77" s="1064"/>
      <c r="B77" s="1065"/>
      <c r="C77" s="513" t="s">
        <v>22</v>
      </c>
      <c r="D77" s="79">
        <v>0</v>
      </c>
      <c r="E77" s="79">
        <v>0</v>
      </c>
      <c r="F77" s="79">
        <v>1</v>
      </c>
      <c r="G77" s="79">
        <v>0</v>
      </c>
      <c r="H77" s="79">
        <v>0</v>
      </c>
      <c r="I77" s="79">
        <v>0</v>
      </c>
      <c r="J77" s="79">
        <v>0</v>
      </c>
      <c r="K77" s="79">
        <v>3</v>
      </c>
      <c r="L77" s="79">
        <v>933</v>
      </c>
      <c r="M77" s="79">
        <v>0</v>
      </c>
      <c r="N77" s="79">
        <v>1</v>
      </c>
      <c r="O77" s="79">
        <v>11</v>
      </c>
      <c r="P77" s="79">
        <v>1</v>
      </c>
      <c r="Q77" s="79">
        <v>0</v>
      </c>
      <c r="R77" s="516">
        <v>950</v>
      </c>
    </row>
    <row r="78" spans="1:18" x14ac:dyDescent="0.3">
      <c r="A78" s="1064">
        <v>26</v>
      </c>
      <c r="B78" s="1065" t="s">
        <v>203</v>
      </c>
      <c r="C78" s="512" t="s">
        <v>35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1</v>
      </c>
      <c r="L78" s="76">
        <v>380</v>
      </c>
      <c r="M78" s="76">
        <v>0</v>
      </c>
      <c r="N78" s="76">
        <v>5</v>
      </c>
      <c r="O78" s="76">
        <v>4</v>
      </c>
      <c r="P78" s="76">
        <v>0</v>
      </c>
      <c r="Q78" s="76">
        <v>0</v>
      </c>
      <c r="R78" s="410">
        <v>390</v>
      </c>
    </row>
    <row r="79" spans="1:18" x14ac:dyDescent="0.3">
      <c r="A79" s="1064"/>
      <c r="B79" s="1065"/>
      <c r="C79" s="513" t="s">
        <v>36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1</v>
      </c>
      <c r="L79" s="79">
        <v>350</v>
      </c>
      <c r="M79" s="79">
        <v>0</v>
      </c>
      <c r="N79" s="79">
        <v>8</v>
      </c>
      <c r="O79" s="79">
        <v>2</v>
      </c>
      <c r="P79" s="79">
        <v>0</v>
      </c>
      <c r="Q79" s="79">
        <v>0</v>
      </c>
      <c r="R79" s="515">
        <v>361</v>
      </c>
    </row>
    <row r="80" spans="1:18" x14ac:dyDescent="0.3">
      <c r="A80" s="1064"/>
      <c r="B80" s="1065"/>
      <c r="C80" s="513" t="s">
        <v>22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2</v>
      </c>
      <c r="L80" s="79">
        <v>730</v>
      </c>
      <c r="M80" s="79">
        <v>0</v>
      </c>
      <c r="N80" s="79">
        <v>13</v>
      </c>
      <c r="O80" s="79">
        <v>6</v>
      </c>
      <c r="P80" s="79">
        <v>0</v>
      </c>
      <c r="Q80" s="79">
        <v>0</v>
      </c>
      <c r="R80" s="516">
        <v>751</v>
      </c>
    </row>
    <row r="81" spans="1:18" x14ac:dyDescent="0.3">
      <c r="A81" s="1064">
        <v>27</v>
      </c>
      <c r="B81" s="1065" t="s">
        <v>204</v>
      </c>
      <c r="C81" s="512" t="s">
        <v>35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209</v>
      </c>
      <c r="M81" s="76">
        <v>0</v>
      </c>
      <c r="N81" s="76">
        <v>2</v>
      </c>
      <c r="O81" s="76">
        <v>0</v>
      </c>
      <c r="P81" s="76">
        <v>0</v>
      </c>
      <c r="Q81" s="76">
        <v>0</v>
      </c>
      <c r="R81" s="410">
        <v>211</v>
      </c>
    </row>
    <row r="82" spans="1:18" x14ac:dyDescent="0.3">
      <c r="A82" s="1064"/>
      <c r="B82" s="1065"/>
      <c r="C82" s="513" t="s">
        <v>36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1</v>
      </c>
      <c r="L82" s="79">
        <v>223</v>
      </c>
      <c r="M82" s="79">
        <v>0</v>
      </c>
      <c r="N82" s="79">
        <v>2</v>
      </c>
      <c r="O82" s="79">
        <v>0</v>
      </c>
      <c r="P82" s="79">
        <v>0</v>
      </c>
      <c r="Q82" s="79">
        <v>0</v>
      </c>
      <c r="R82" s="515">
        <v>266</v>
      </c>
    </row>
    <row r="83" spans="1:18" x14ac:dyDescent="0.3">
      <c r="A83" s="1064"/>
      <c r="B83" s="1065"/>
      <c r="C83" s="513" t="s">
        <v>22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1</v>
      </c>
      <c r="L83" s="79">
        <v>432</v>
      </c>
      <c r="M83" s="79">
        <v>0</v>
      </c>
      <c r="N83" s="79">
        <v>4</v>
      </c>
      <c r="O83" s="79">
        <v>0</v>
      </c>
      <c r="P83" s="79">
        <v>0</v>
      </c>
      <c r="Q83" s="79">
        <v>0</v>
      </c>
      <c r="R83" s="516">
        <v>437</v>
      </c>
    </row>
    <row r="84" spans="1:18" x14ac:dyDescent="0.3">
      <c r="A84" s="1064">
        <v>28</v>
      </c>
      <c r="B84" s="1065" t="s">
        <v>205</v>
      </c>
      <c r="C84" s="512" t="s">
        <v>35</v>
      </c>
      <c r="D84" s="76">
        <v>0</v>
      </c>
      <c r="E84" s="76">
        <v>0</v>
      </c>
      <c r="F84" s="76">
        <v>1</v>
      </c>
      <c r="G84" s="76">
        <v>0</v>
      </c>
      <c r="H84" s="76">
        <v>0</v>
      </c>
      <c r="I84" s="76">
        <v>0</v>
      </c>
      <c r="J84" s="76">
        <v>1</v>
      </c>
      <c r="K84" s="76">
        <v>0</v>
      </c>
      <c r="L84" s="76">
        <v>281</v>
      </c>
      <c r="M84" s="76">
        <v>0</v>
      </c>
      <c r="N84" s="76">
        <v>13</v>
      </c>
      <c r="O84" s="76">
        <v>5</v>
      </c>
      <c r="P84" s="76">
        <v>1</v>
      </c>
      <c r="Q84" s="76">
        <v>0</v>
      </c>
      <c r="R84" s="410">
        <v>302</v>
      </c>
    </row>
    <row r="85" spans="1:18" x14ac:dyDescent="0.3">
      <c r="A85" s="1064"/>
      <c r="B85" s="1065"/>
      <c r="C85" s="513" t="s">
        <v>36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1</v>
      </c>
      <c r="K85" s="79">
        <v>0</v>
      </c>
      <c r="L85" s="79">
        <v>372</v>
      </c>
      <c r="M85" s="79">
        <v>1</v>
      </c>
      <c r="N85" s="79">
        <v>12</v>
      </c>
      <c r="O85" s="79">
        <v>1</v>
      </c>
      <c r="P85" s="79">
        <v>1</v>
      </c>
      <c r="Q85" s="79">
        <v>0</v>
      </c>
      <c r="R85" s="515">
        <v>388</v>
      </c>
    </row>
    <row r="86" spans="1:18" x14ac:dyDescent="0.3">
      <c r="A86" s="1064"/>
      <c r="B86" s="1065"/>
      <c r="C86" s="513" t="s">
        <v>22</v>
      </c>
      <c r="D86" s="79">
        <v>0</v>
      </c>
      <c r="E86" s="79">
        <v>0</v>
      </c>
      <c r="F86" s="79">
        <v>1</v>
      </c>
      <c r="G86" s="79">
        <v>0</v>
      </c>
      <c r="H86" s="79">
        <v>0</v>
      </c>
      <c r="I86" s="79">
        <v>0</v>
      </c>
      <c r="J86" s="79">
        <v>2</v>
      </c>
      <c r="K86" s="79">
        <v>0</v>
      </c>
      <c r="L86" s="79">
        <v>653</v>
      </c>
      <c r="M86" s="79">
        <v>1</v>
      </c>
      <c r="N86" s="79">
        <v>25</v>
      </c>
      <c r="O86" s="79">
        <v>6</v>
      </c>
      <c r="P86" s="79">
        <v>2</v>
      </c>
      <c r="Q86" s="79">
        <v>0</v>
      </c>
      <c r="R86" s="516">
        <v>690</v>
      </c>
    </row>
    <row r="87" spans="1:18" x14ac:dyDescent="0.3">
      <c r="A87" s="1064">
        <v>29</v>
      </c>
      <c r="B87" s="1065" t="s">
        <v>206</v>
      </c>
      <c r="C87" s="512" t="s">
        <v>35</v>
      </c>
      <c r="D87" s="76">
        <v>0</v>
      </c>
      <c r="E87" s="76">
        <v>0</v>
      </c>
      <c r="F87" s="76">
        <v>2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118</v>
      </c>
      <c r="M87" s="76">
        <v>0</v>
      </c>
      <c r="N87" s="76">
        <v>28</v>
      </c>
      <c r="O87" s="76">
        <v>0</v>
      </c>
      <c r="P87" s="76">
        <v>1</v>
      </c>
      <c r="Q87" s="76">
        <v>0</v>
      </c>
      <c r="R87" s="410">
        <v>149</v>
      </c>
    </row>
    <row r="88" spans="1:18" x14ac:dyDescent="0.3">
      <c r="A88" s="1064"/>
      <c r="B88" s="1065"/>
      <c r="C88" s="513" t="s">
        <v>36</v>
      </c>
      <c r="D88" s="79">
        <v>0</v>
      </c>
      <c r="E88" s="79">
        <v>0</v>
      </c>
      <c r="F88" s="79">
        <v>2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99</v>
      </c>
      <c r="M88" s="79">
        <v>0</v>
      </c>
      <c r="N88" s="79">
        <v>34</v>
      </c>
      <c r="O88" s="79">
        <v>1</v>
      </c>
      <c r="P88" s="79">
        <v>1</v>
      </c>
      <c r="Q88" s="79">
        <v>0</v>
      </c>
      <c r="R88" s="515">
        <v>137</v>
      </c>
    </row>
    <row r="89" spans="1:18" x14ac:dyDescent="0.3">
      <c r="A89" s="1064"/>
      <c r="B89" s="1065"/>
      <c r="C89" s="513" t="s">
        <v>22</v>
      </c>
      <c r="D89" s="79">
        <v>0</v>
      </c>
      <c r="E89" s="79">
        <v>0</v>
      </c>
      <c r="F89" s="79">
        <v>4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217</v>
      </c>
      <c r="M89" s="79">
        <v>0</v>
      </c>
      <c r="N89" s="79">
        <v>62</v>
      </c>
      <c r="O89" s="79">
        <v>1</v>
      </c>
      <c r="P89" s="79">
        <v>2</v>
      </c>
      <c r="Q89" s="79">
        <v>0</v>
      </c>
      <c r="R89" s="516">
        <v>286</v>
      </c>
    </row>
    <row r="90" spans="1:18" x14ac:dyDescent="0.3">
      <c r="A90" s="1064">
        <v>30</v>
      </c>
      <c r="B90" s="1065" t="s">
        <v>207</v>
      </c>
      <c r="C90" s="512" t="s">
        <v>35</v>
      </c>
      <c r="D90" s="76">
        <v>0</v>
      </c>
      <c r="E90" s="76">
        <v>0</v>
      </c>
      <c r="F90" s="76">
        <v>1</v>
      </c>
      <c r="G90" s="76">
        <v>0</v>
      </c>
      <c r="H90" s="76">
        <v>0</v>
      </c>
      <c r="I90" s="76">
        <v>1</v>
      </c>
      <c r="J90" s="76">
        <v>0</v>
      </c>
      <c r="K90" s="76">
        <v>0</v>
      </c>
      <c r="L90" s="76">
        <v>311</v>
      </c>
      <c r="M90" s="76">
        <v>0</v>
      </c>
      <c r="N90" s="76">
        <v>2</v>
      </c>
      <c r="O90" s="76">
        <v>0</v>
      </c>
      <c r="P90" s="76">
        <v>0</v>
      </c>
      <c r="Q90" s="76">
        <v>0</v>
      </c>
      <c r="R90" s="410">
        <v>315</v>
      </c>
    </row>
    <row r="91" spans="1:18" x14ac:dyDescent="0.3">
      <c r="A91" s="1064"/>
      <c r="B91" s="1065"/>
      <c r="C91" s="513" t="s">
        <v>36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531</v>
      </c>
      <c r="M91" s="79">
        <v>0</v>
      </c>
      <c r="N91" s="79">
        <v>3</v>
      </c>
      <c r="O91" s="79">
        <v>5</v>
      </c>
      <c r="P91" s="79">
        <v>0</v>
      </c>
      <c r="Q91" s="79">
        <v>0</v>
      </c>
      <c r="R91" s="515">
        <v>539</v>
      </c>
    </row>
    <row r="92" spans="1:18" x14ac:dyDescent="0.3">
      <c r="A92" s="1064"/>
      <c r="B92" s="1065"/>
      <c r="C92" s="513" t="s">
        <v>22</v>
      </c>
      <c r="D92" s="79">
        <v>0</v>
      </c>
      <c r="E92" s="79">
        <v>0</v>
      </c>
      <c r="F92" s="79">
        <v>1</v>
      </c>
      <c r="G92" s="79">
        <v>0</v>
      </c>
      <c r="H92" s="79">
        <v>0</v>
      </c>
      <c r="I92" s="79">
        <v>1</v>
      </c>
      <c r="J92" s="79">
        <v>0</v>
      </c>
      <c r="K92" s="79">
        <v>0</v>
      </c>
      <c r="L92" s="79">
        <v>842</v>
      </c>
      <c r="M92" s="79">
        <v>0</v>
      </c>
      <c r="N92" s="79">
        <v>5</v>
      </c>
      <c r="O92" s="79">
        <v>5</v>
      </c>
      <c r="P92" s="79">
        <v>0</v>
      </c>
      <c r="Q92" s="79">
        <v>0</v>
      </c>
      <c r="R92" s="516">
        <v>854</v>
      </c>
    </row>
    <row r="93" spans="1:18" x14ac:dyDescent="0.3">
      <c r="A93" s="1064">
        <v>31</v>
      </c>
      <c r="B93" s="1065" t="s">
        <v>208</v>
      </c>
      <c r="C93" s="512" t="s">
        <v>35</v>
      </c>
      <c r="D93" s="76">
        <v>0</v>
      </c>
      <c r="E93" s="76">
        <v>0</v>
      </c>
      <c r="F93" s="76">
        <v>1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320</v>
      </c>
      <c r="M93" s="76">
        <v>0</v>
      </c>
      <c r="N93" s="76">
        <v>0</v>
      </c>
      <c r="O93" s="76">
        <v>2</v>
      </c>
      <c r="P93" s="76">
        <v>1</v>
      </c>
      <c r="Q93" s="76">
        <v>0</v>
      </c>
      <c r="R93" s="410">
        <v>324</v>
      </c>
    </row>
    <row r="94" spans="1:18" x14ac:dyDescent="0.3">
      <c r="A94" s="1064"/>
      <c r="B94" s="1065"/>
      <c r="C94" s="513" t="s">
        <v>36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352</v>
      </c>
      <c r="M94" s="79">
        <v>0</v>
      </c>
      <c r="N94" s="79">
        <v>3</v>
      </c>
      <c r="O94" s="79">
        <v>1</v>
      </c>
      <c r="P94" s="79">
        <v>1</v>
      </c>
      <c r="Q94" s="79">
        <v>0</v>
      </c>
      <c r="R94" s="515">
        <v>357</v>
      </c>
    </row>
    <row r="95" spans="1:18" x14ac:dyDescent="0.3">
      <c r="A95" s="1077"/>
      <c r="B95" s="1078"/>
      <c r="C95" s="529" t="s">
        <v>22</v>
      </c>
      <c r="D95" s="88">
        <v>0</v>
      </c>
      <c r="E95" s="88">
        <v>0</v>
      </c>
      <c r="F95" s="88">
        <v>1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672</v>
      </c>
      <c r="M95" s="88">
        <v>0</v>
      </c>
      <c r="N95" s="88">
        <v>3</v>
      </c>
      <c r="O95" s="88">
        <v>3</v>
      </c>
      <c r="P95" s="88">
        <v>2</v>
      </c>
      <c r="Q95" s="88">
        <v>0</v>
      </c>
      <c r="R95" s="516">
        <v>681</v>
      </c>
    </row>
    <row r="96" spans="1:18" x14ac:dyDescent="0.3">
      <c r="A96" s="1068" t="s">
        <v>258</v>
      </c>
      <c r="B96" s="1069"/>
      <c r="C96" s="530" t="s">
        <v>35</v>
      </c>
      <c r="D96" s="527">
        <v>2</v>
      </c>
      <c r="E96" s="527">
        <v>0</v>
      </c>
      <c r="F96" s="527">
        <v>8</v>
      </c>
      <c r="G96" s="527">
        <v>2</v>
      </c>
      <c r="H96" s="527">
        <v>1</v>
      </c>
      <c r="I96" s="527">
        <v>1</v>
      </c>
      <c r="J96" s="527">
        <v>3</v>
      </c>
      <c r="K96" s="527">
        <v>9</v>
      </c>
      <c r="L96" s="527">
        <v>8945</v>
      </c>
      <c r="M96" s="527">
        <v>2</v>
      </c>
      <c r="N96" s="527">
        <v>218</v>
      </c>
      <c r="O96" s="527">
        <v>105</v>
      </c>
      <c r="P96" s="527">
        <v>19</v>
      </c>
      <c r="Q96" s="527">
        <v>0</v>
      </c>
      <c r="R96" s="410">
        <v>9315</v>
      </c>
    </row>
    <row r="97" spans="1:18" x14ac:dyDescent="0.3">
      <c r="A97" s="1068"/>
      <c r="B97" s="1069"/>
      <c r="C97" s="524" t="s">
        <v>36</v>
      </c>
      <c r="D97" s="525">
        <v>0</v>
      </c>
      <c r="E97" s="525">
        <v>1</v>
      </c>
      <c r="F97" s="525">
        <v>6</v>
      </c>
      <c r="G97" s="525">
        <v>0</v>
      </c>
      <c r="H97" s="525">
        <v>0</v>
      </c>
      <c r="I97" s="525">
        <v>0</v>
      </c>
      <c r="J97" s="525">
        <v>28</v>
      </c>
      <c r="K97" s="525">
        <v>16</v>
      </c>
      <c r="L97" s="525">
        <v>11930</v>
      </c>
      <c r="M97" s="525">
        <v>2</v>
      </c>
      <c r="N97" s="525">
        <v>212</v>
      </c>
      <c r="O97" s="525">
        <v>65</v>
      </c>
      <c r="P97" s="525">
        <v>15</v>
      </c>
      <c r="Q97" s="525">
        <v>0</v>
      </c>
      <c r="R97" s="515">
        <v>12275</v>
      </c>
    </row>
    <row r="98" spans="1:18" x14ac:dyDescent="0.3">
      <c r="A98" s="1070"/>
      <c r="B98" s="1071"/>
      <c r="C98" s="524" t="s">
        <v>22</v>
      </c>
      <c r="D98" s="527">
        <v>2</v>
      </c>
      <c r="E98" s="527">
        <v>1</v>
      </c>
      <c r="F98" s="527">
        <v>14</v>
      </c>
      <c r="G98" s="527">
        <v>2</v>
      </c>
      <c r="H98" s="527">
        <v>1</v>
      </c>
      <c r="I98" s="527">
        <v>1</v>
      </c>
      <c r="J98" s="527">
        <v>31</v>
      </c>
      <c r="K98" s="527">
        <v>25</v>
      </c>
      <c r="L98" s="527">
        <v>20875</v>
      </c>
      <c r="M98" s="527">
        <v>4</v>
      </c>
      <c r="N98" s="527">
        <v>430</v>
      </c>
      <c r="O98" s="527">
        <v>170</v>
      </c>
      <c r="P98" s="527">
        <v>34</v>
      </c>
      <c r="Q98" s="527">
        <v>0</v>
      </c>
      <c r="R98" s="516">
        <v>21590</v>
      </c>
    </row>
    <row r="99" spans="1:18" x14ac:dyDescent="0.3">
      <c r="A99" s="1064">
        <v>32</v>
      </c>
      <c r="B99" s="1065" t="s">
        <v>210</v>
      </c>
      <c r="C99" s="512" t="s">
        <v>35</v>
      </c>
      <c r="D99" s="76">
        <v>0</v>
      </c>
      <c r="E99" s="76">
        <v>0</v>
      </c>
      <c r="F99" s="76">
        <v>2</v>
      </c>
      <c r="G99" s="76">
        <v>0</v>
      </c>
      <c r="H99" s="76">
        <v>0</v>
      </c>
      <c r="I99" s="76">
        <v>0</v>
      </c>
      <c r="J99" s="76">
        <v>1</v>
      </c>
      <c r="K99" s="76">
        <v>0</v>
      </c>
      <c r="L99" s="76">
        <v>53</v>
      </c>
      <c r="M99" s="76">
        <v>0</v>
      </c>
      <c r="N99" s="76">
        <v>15</v>
      </c>
      <c r="O99" s="76">
        <v>0</v>
      </c>
      <c r="P99" s="76">
        <v>0</v>
      </c>
      <c r="Q99" s="76">
        <v>0</v>
      </c>
      <c r="R99" s="410">
        <v>71</v>
      </c>
    </row>
    <row r="100" spans="1:18" x14ac:dyDescent="0.3">
      <c r="A100" s="1064"/>
      <c r="B100" s="1065"/>
      <c r="C100" s="513" t="s">
        <v>36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94</v>
      </c>
      <c r="M100" s="79">
        <v>0</v>
      </c>
      <c r="N100" s="79">
        <v>31</v>
      </c>
      <c r="O100" s="79">
        <v>2</v>
      </c>
      <c r="P100" s="79">
        <v>0</v>
      </c>
      <c r="Q100" s="79">
        <v>0</v>
      </c>
      <c r="R100" s="515">
        <v>127</v>
      </c>
    </row>
    <row r="101" spans="1:18" x14ac:dyDescent="0.3">
      <c r="A101" s="1064"/>
      <c r="B101" s="1065"/>
      <c r="C101" s="513" t="s">
        <v>22</v>
      </c>
      <c r="D101" s="79">
        <v>0</v>
      </c>
      <c r="E101" s="79">
        <v>0</v>
      </c>
      <c r="F101" s="79">
        <v>2</v>
      </c>
      <c r="G101" s="79">
        <v>0</v>
      </c>
      <c r="H101" s="79">
        <v>0</v>
      </c>
      <c r="I101" s="79">
        <v>0</v>
      </c>
      <c r="J101" s="79">
        <v>1</v>
      </c>
      <c r="K101" s="79">
        <v>0</v>
      </c>
      <c r="L101" s="79">
        <v>147</v>
      </c>
      <c r="M101" s="79">
        <v>0</v>
      </c>
      <c r="N101" s="79">
        <v>46</v>
      </c>
      <c r="O101" s="79">
        <v>2</v>
      </c>
      <c r="P101" s="79">
        <v>0</v>
      </c>
      <c r="Q101" s="79">
        <v>0</v>
      </c>
      <c r="R101" s="516">
        <v>198</v>
      </c>
    </row>
    <row r="102" spans="1:18" x14ac:dyDescent="0.3">
      <c r="A102" s="1064">
        <v>33</v>
      </c>
      <c r="B102" s="1065" t="s">
        <v>211</v>
      </c>
      <c r="C102" s="512" t="s">
        <v>35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23</v>
      </c>
      <c r="M102" s="76">
        <v>0</v>
      </c>
      <c r="N102" s="76">
        <v>1</v>
      </c>
      <c r="O102" s="76">
        <v>0</v>
      </c>
      <c r="P102" s="76">
        <v>0</v>
      </c>
      <c r="Q102" s="76">
        <v>0</v>
      </c>
      <c r="R102" s="410">
        <v>24</v>
      </c>
    </row>
    <row r="103" spans="1:18" x14ac:dyDescent="0.3">
      <c r="A103" s="1064"/>
      <c r="B103" s="1065"/>
      <c r="C103" s="513" t="s">
        <v>36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58</v>
      </c>
      <c r="M103" s="79">
        <v>0</v>
      </c>
      <c r="N103" s="79">
        <v>1</v>
      </c>
      <c r="O103" s="79">
        <v>0</v>
      </c>
      <c r="P103" s="79">
        <v>0</v>
      </c>
      <c r="Q103" s="79">
        <v>0</v>
      </c>
      <c r="R103" s="515">
        <v>59</v>
      </c>
    </row>
    <row r="104" spans="1:18" x14ac:dyDescent="0.3">
      <c r="A104" s="1064"/>
      <c r="B104" s="1065"/>
      <c r="C104" s="513" t="s">
        <v>22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83</v>
      </c>
      <c r="M104" s="79">
        <v>0</v>
      </c>
      <c r="N104" s="79">
        <v>2</v>
      </c>
      <c r="O104" s="79">
        <v>0</v>
      </c>
      <c r="P104" s="79">
        <v>0</v>
      </c>
      <c r="Q104" s="79">
        <v>0</v>
      </c>
      <c r="R104" s="516">
        <v>83</v>
      </c>
    </row>
    <row r="105" spans="1:18" x14ac:dyDescent="0.3">
      <c r="A105" s="1064">
        <v>34</v>
      </c>
      <c r="B105" s="1065" t="s">
        <v>212</v>
      </c>
      <c r="C105" s="512" t="s">
        <v>35</v>
      </c>
      <c r="D105" s="76">
        <v>0</v>
      </c>
      <c r="E105" s="76">
        <v>0</v>
      </c>
      <c r="F105" s="76">
        <v>2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227</v>
      </c>
      <c r="M105" s="76">
        <v>0</v>
      </c>
      <c r="N105" s="76">
        <v>11</v>
      </c>
      <c r="O105" s="76">
        <v>12</v>
      </c>
      <c r="P105" s="76">
        <v>3</v>
      </c>
      <c r="Q105" s="76">
        <v>0</v>
      </c>
      <c r="R105" s="410">
        <v>255</v>
      </c>
    </row>
    <row r="106" spans="1:18" x14ac:dyDescent="0.3">
      <c r="A106" s="1064"/>
      <c r="B106" s="1065"/>
      <c r="C106" s="513" t="s">
        <v>36</v>
      </c>
      <c r="D106" s="79">
        <v>0</v>
      </c>
      <c r="E106" s="79">
        <v>0</v>
      </c>
      <c r="F106" s="79">
        <v>2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79">
        <v>267</v>
      </c>
      <c r="M106" s="79">
        <v>0</v>
      </c>
      <c r="N106" s="79">
        <v>30</v>
      </c>
      <c r="O106" s="79">
        <v>25</v>
      </c>
      <c r="P106" s="79">
        <v>0</v>
      </c>
      <c r="Q106" s="79">
        <v>0</v>
      </c>
      <c r="R106" s="515">
        <v>324</v>
      </c>
    </row>
    <row r="107" spans="1:18" x14ac:dyDescent="0.3">
      <c r="A107" s="1064"/>
      <c r="B107" s="1065"/>
      <c r="C107" s="513" t="s">
        <v>22</v>
      </c>
      <c r="D107" s="79">
        <v>0</v>
      </c>
      <c r="E107" s="79">
        <v>0</v>
      </c>
      <c r="F107" s="79">
        <v>4</v>
      </c>
      <c r="G107" s="79">
        <v>0</v>
      </c>
      <c r="H107" s="79">
        <v>0</v>
      </c>
      <c r="I107" s="79">
        <v>0</v>
      </c>
      <c r="J107" s="79">
        <v>0</v>
      </c>
      <c r="K107" s="79">
        <v>0</v>
      </c>
      <c r="L107" s="79">
        <v>494</v>
      </c>
      <c r="M107" s="79">
        <v>0</v>
      </c>
      <c r="N107" s="79">
        <v>41</v>
      </c>
      <c r="O107" s="79">
        <v>37</v>
      </c>
      <c r="P107" s="79">
        <v>3</v>
      </c>
      <c r="Q107" s="79">
        <v>0</v>
      </c>
      <c r="R107" s="516">
        <v>579</v>
      </c>
    </row>
    <row r="108" spans="1:18" x14ac:dyDescent="0.3">
      <c r="A108" s="1064">
        <v>35</v>
      </c>
      <c r="B108" s="1065" t="s">
        <v>213</v>
      </c>
      <c r="C108" s="512" t="s">
        <v>35</v>
      </c>
      <c r="D108" s="76">
        <v>0</v>
      </c>
      <c r="E108" s="76">
        <v>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123</v>
      </c>
      <c r="M108" s="76">
        <v>0</v>
      </c>
      <c r="N108" s="76">
        <v>0</v>
      </c>
      <c r="O108" s="76">
        <v>2</v>
      </c>
      <c r="P108" s="76">
        <v>0</v>
      </c>
      <c r="Q108" s="76">
        <v>0</v>
      </c>
      <c r="R108" s="410">
        <v>125</v>
      </c>
    </row>
    <row r="109" spans="1:18" x14ac:dyDescent="0.3">
      <c r="A109" s="1064"/>
      <c r="B109" s="1065"/>
      <c r="C109" s="513" t="s">
        <v>36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79">
        <v>134</v>
      </c>
      <c r="M109" s="79">
        <v>0</v>
      </c>
      <c r="N109" s="79">
        <v>1</v>
      </c>
      <c r="O109" s="79">
        <v>6</v>
      </c>
      <c r="P109" s="79">
        <v>0</v>
      </c>
      <c r="Q109" s="79">
        <v>0</v>
      </c>
      <c r="R109" s="515">
        <v>141</v>
      </c>
    </row>
    <row r="110" spans="1:18" x14ac:dyDescent="0.3">
      <c r="A110" s="1064"/>
      <c r="B110" s="1065"/>
      <c r="C110" s="513" t="s">
        <v>22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257</v>
      </c>
      <c r="M110" s="79">
        <v>0</v>
      </c>
      <c r="N110" s="79">
        <v>1</v>
      </c>
      <c r="O110" s="79">
        <v>8</v>
      </c>
      <c r="P110" s="79">
        <v>0</v>
      </c>
      <c r="Q110" s="79">
        <v>0</v>
      </c>
      <c r="R110" s="516">
        <v>266</v>
      </c>
    </row>
    <row r="111" spans="1:18" x14ac:dyDescent="0.3">
      <c r="A111" s="1064">
        <v>36</v>
      </c>
      <c r="B111" s="1065" t="s">
        <v>214</v>
      </c>
      <c r="C111" s="512" t="s">
        <v>35</v>
      </c>
      <c r="D111" s="76">
        <v>0</v>
      </c>
      <c r="E111" s="76">
        <v>0</v>
      </c>
      <c r="F111" s="76">
        <v>2</v>
      </c>
      <c r="G111" s="76">
        <v>0</v>
      </c>
      <c r="H111" s="76">
        <v>0</v>
      </c>
      <c r="I111" s="76">
        <v>1</v>
      </c>
      <c r="J111" s="76">
        <v>1</v>
      </c>
      <c r="K111" s="76">
        <v>0</v>
      </c>
      <c r="L111" s="76">
        <v>197</v>
      </c>
      <c r="M111" s="76">
        <v>0</v>
      </c>
      <c r="N111" s="76">
        <v>34</v>
      </c>
      <c r="O111" s="76">
        <v>8</v>
      </c>
      <c r="P111" s="76">
        <v>9</v>
      </c>
      <c r="Q111" s="76">
        <v>0</v>
      </c>
      <c r="R111" s="410">
        <v>252</v>
      </c>
    </row>
    <row r="112" spans="1:18" x14ac:dyDescent="0.3">
      <c r="A112" s="1064"/>
      <c r="B112" s="1065"/>
      <c r="C112" s="513" t="s">
        <v>36</v>
      </c>
      <c r="D112" s="79">
        <v>0</v>
      </c>
      <c r="E112" s="79">
        <v>0</v>
      </c>
      <c r="F112" s="79">
        <v>1</v>
      </c>
      <c r="G112" s="79">
        <v>0</v>
      </c>
      <c r="H112" s="79">
        <v>0</v>
      </c>
      <c r="I112" s="79">
        <v>0</v>
      </c>
      <c r="J112" s="79">
        <v>3</v>
      </c>
      <c r="K112" s="79">
        <v>1</v>
      </c>
      <c r="L112" s="79">
        <v>1</v>
      </c>
      <c r="M112" s="79">
        <v>295</v>
      </c>
      <c r="N112" s="79">
        <v>0</v>
      </c>
      <c r="O112" s="79">
        <v>28</v>
      </c>
      <c r="P112" s="79">
        <v>12</v>
      </c>
      <c r="Q112" s="79">
        <v>7</v>
      </c>
      <c r="R112" s="515">
        <v>347</v>
      </c>
    </row>
    <row r="113" spans="1:18" x14ac:dyDescent="0.3">
      <c r="A113" s="1064"/>
      <c r="B113" s="1065"/>
      <c r="C113" s="513" t="s">
        <v>22</v>
      </c>
      <c r="D113" s="79">
        <v>0</v>
      </c>
      <c r="E113" s="79">
        <v>0</v>
      </c>
      <c r="F113" s="79">
        <v>3</v>
      </c>
      <c r="G113" s="79">
        <v>0</v>
      </c>
      <c r="H113" s="79">
        <v>0</v>
      </c>
      <c r="I113" s="79">
        <v>1</v>
      </c>
      <c r="J113" s="79">
        <v>4</v>
      </c>
      <c r="K113" s="79">
        <v>1</v>
      </c>
      <c r="L113" s="79">
        <v>492</v>
      </c>
      <c r="M113" s="79">
        <v>0</v>
      </c>
      <c r="N113" s="79">
        <v>62</v>
      </c>
      <c r="O113" s="79">
        <v>20</v>
      </c>
      <c r="P113" s="79">
        <v>16</v>
      </c>
      <c r="Q113" s="79">
        <v>0</v>
      </c>
      <c r="R113" s="516">
        <v>599</v>
      </c>
    </row>
    <row r="114" spans="1:18" x14ac:dyDescent="0.3">
      <c r="A114" s="1064">
        <v>37</v>
      </c>
      <c r="B114" s="1065" t="s">
        <v>215</v>
      </c>
      <c r="C114" s="512" t="s">
        <v>35</v>
      </c>
      <c r="D114" s="76">
        <v>0</v>
      </c>
      <c r="E114" s="76">
        <v>0</v>
      </c>
      <c r="F114" s="76">
        <v>1</v>
      </c>
      <c r="G114" s="76">
        <v>0</v>
      </c>
      <c r="H114" s="76">
        <v>0</v>
      </c>
      <c r="I114" s="76">
        <v>1</v>
      </c>
      <c r="J114" s="76">
        <v>0</v>
      </c>
      <c r="K114" s="76">
        <v>0</v>
      </c>
      <c r="L114" s="76">
        <v>195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410">
        <v>197</v>
      </c>
    </row>
    <row r="115" spans="1:18" x14ac:dyDescent="0.3">
      <c r="A115" s="1064"/>
      <c r="B115" s="1065"/>
      <c r="C115" s="513" t="s">
        <v>36</v>
      </c>
      <c r="D115" s="79">
        <v>0</v>
      </c>
      <c r="E115" s="79">
        <v>0</v>
      </c>
      <c r="F115" s="79"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79">
        <v>194</v>
      </c>
      <c r="M115" s="79">
        <v>0</v>
      </c>
      <c r="N115" s="79">
        <v>2</v>
      </c>
      <c r="O115" s="79">
        <v>2</v>
      </c>
      <c r="P115" s="79">
        <v>0</v>
      </c>
      <c r="Q115" s="79">
        <v>0</v>
      </c>
      <c r="R115" s="515">
        <v>198</v>
      </c>
    </row>
    <row r="116" spans="1:18" x14ac:dyDescent="0.3">
      <c r="A116" s="1064"/>
      <c r="B116" s="1065"/>
      <c r="C116" s="513" t="s">
        <v>22</v>
      </c>
      <c r="D116" s="79">
        <v>0</v>
      </c>
      <c r="E116" s="79">
        <v>0</v>
      </c>
      <c r="F116" s="79">
        <v>1</v>
      </c>
      <c r="G116" s="79">
        <v>0</v>
      </c>
      <c r="H116" s="79">
        <v>0</v>
      </c>
      <c r="I116" s="79">
        <v>1</v>
      </c>
      <c r="J116" s="79">
        <v>0</v>
      </c>
      <c r="K116" s="79">
        <v>0</v>
      </c>
      <c r="L116" s="79">
        <v>389</v>
      </c>
      <c r="M116" s="79">
        <v>0</v>
      </c>
      <c r="N116" s="79">
        <v>2</v>
      </c>
      <c r="O116" s="79">
        <v>2</v>
      </c>
      <c r="P116" s="79">
        <v>0</v>
      </c>
      <c r="Q116" s="79">
        <v>0</v>
      </c>
      <c r="R116" s="516">
        <v>395</v>
      </c>
    </row>
    <row r="117" spans="1:18" x14ac:dyDescent="0.3">
      <c r="A117" s="1064">
        <v>38</v>
      </c>
      <c r="B117" s="1065" t="s">
        <v>216</v>
      </c>
      <c r="C117" s="512" t="s">
        <v>35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137</v>
      </c>
      <c r="M117" s="76">
        <v>0</v>
      </c>
      <c r="N117" s="76">
        <v>9</v>
      </c>
      <c r="O117" s="76">
        <v>1</v>
      </c>
      <c r="P117" s="76">
        <v>0</v>
      </c>
      <c r="Q117" s="76">
        <v>0</v>
      </c>
      <c r="R117" s="410">
        <v>147</v>
      </c>
    </row>
    <row r="118" spans="1:18" x14ac:dyDescent="0.3">
      <c r="A118" s="1064"/>
      <c r="B118" s="1065"/>
      <c r="C118" s="513" t="s">
        <v>36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79">
        <v>0</v>
      </c>
      <c r="J118" s="79">
        <v>1</v>
      </c>
      <c r="K118" s="79">
        <v>0</v>
      </c>
      <c r="L118" s="79">
        <v>124</v>
      </c>
      <c r="M118" s="79">
        <v>0</v>
      </c>
      <c r="N118" s="79">
        <v>8</v>
      </c>
      <c r="O118" s="79">
        <v>4</v>
      </c>
      <c r="P118" s="79">
        <v>0</v>
      </c>
      <c r="Q118" s="79">
        <v>0</v>
      </c>
      <c r="R118" s="515">
        <v>137</v>
      </c>
    </row>
    <row r="119" spans="1:18" x14ac:dyDescent="0.3">
      <c r="A119" s="1064"/>
      <c r="B119" s="1065"/>
      <c r="C119" s="513" t="s">
        <v>22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79">
        <v>0</v>
      </c>
      <c r="J119" s="79">
        <v>1</v>
      </c>
      <c r="K119" s="79">
        <v>0</v>
      </c>
      <c r="L119" s="79">
        <v>261</v>
      </c>
      <c r="M119" s="79">
        <v>0</v>
      </c>
      <c r="N119" s="79">
        <v>17</v>
      </c>
      <c r="O119" s="79">
        <v>5</v>
      </c>
      <c r="P119" s="79">
        <v>0</v>
      </c>
      <c r="Q119" s="79">
        <v>0</v>
      </c>
      <c r="R119" s="516">
        <v>284</v>
      </c>
    </row>
    <row r="120" spans="1:18" x14ac:dyDescent="0.3">
      <c r="A120" s="1064">
        <v>39</v>
      </c>
      <c r="B120" s="1065" t="s">
        <v>217</v>
      </c>
      <c r="C120" s="512" t="s">
        <v>35</v>
      </c>
      <c r="D120" s="76">
        <v>0</v>
      </c>
      <c r="E120" s="76">
        <v>0</v>
      </c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75</v>
      </c>
      <c r="M120" s="76">
        <v>0</v>
      </c>
      <c r="N120" s="76">
        <v>97</v>
      </c>
      <c r="O120" s="76">
        <v>0</v>
      </c>
      <c r="P120" s="76">
        <v>0</v>
      </c>
      <c r="Q120" s="76">
        <v>0</v>
      </c>
      <c r="R120" s="410">
        <v>172</v>
      </c>
    </row>
    <row r="121" spans="1:18" x14ac:dyDescent="0.3">
      <c r="A121" s="1064"/>
      <c r="B121" s="1065"/>
      <c r="C121" s="513" t="s">
        <v>36</v>
      </c>
      <c r="D121" s="79">
        <v>0</v>
      </c>
      <c r="E121" s="79">
        <v>0</v>
      </c>
      <c r="F121" s="79">
        <v>0</v>
      </c>
      <c r="G121" s="79">
        <v>0</v>
      </c>
      <c r="H121" s="79">
        <v>0</v>
      </c>
      <c r="I121" s="79">
        <v>0</v>
      </c>
      <c r="J121" s="79"/>
      <c r="K121" s="79">
        <v>0</v>
      </c>
      <c r="L121" s="79">
        <v>78</v>
      </c>
      <c r="M121" s="79">
        <v>0</v>
      </c>
      <c r="N121" s="79">
        <v>87</v>
      </c>
      <c r="O121" s="79">
        <v>2</v>
      </c>
      <c r="P121" s="79">
        <v>0</v>
      </c>
      <c r="Q121" s="79">
        <v>0</v>
      </c>
      <c r="R121" s="515">
        <v>167</v>
      </c>
    </row>
    <row r="122" spans="1:18" x14ac:dyDescent="0.3">
      <c r="A122" s="1064"/>
      <c r="B122" s="1065"/>
      <c r="C122" s="513" t="s">
        <v>22</v>
      </c>
      <c r="D122" s="79">
        <v>0</v>
      </c>
      <c r="E122" s="79">
        <v>0</v>
      </c>
      <c r="F122" s="79">
        <v>0</v>
      </c>
      <c r="G122" s="79">
        <v>0</v>
      </c>
      <c r="H122" s="79">
        <v>0</v>
      </c>
      <c r="I122" s="79">
        <v>0</v>
      </c>
      <c r="J122" s="79">
        <v>0</v>
      </c>
      <c r="K122" s="79">
        <v>0</v>
      </c>
      <c r="L122" s="79">
        <v>153</v>
      </c>
      <c r="M122" s="79">
        <v>0</v>
      </c>
      <c r="N122" s="79">
        <v>184</v>
      </c>
      <c r="O122" s="79">
        <v>2</v>
      </c>
      <c r="P122" s="79">
        <v>0</v>
      </c>
      <c r="Q122" s="79">
        <v>0</v>
      </c>
      <c r="R122" s="516">
        <v>339</v>
      </c>
    </row>
    <row r="123" spans="1:18" x14ac:dyDescent="0.3">
      <c r="A123" s="1064">
        <v>40</v>
      </c>
      <c r="B123" s="1065" t="s">
        <v>218</v>
      </c>
      <c r="C123" s="512" t="s">
        <v>35</v>
      </c>
      <c r="D123" s="76">
        <v>0</v>
      </c>
      <c r="E123" s="76">
        <v>0</v>
      </c>
      <c r="F123" s="76">
        <v>2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269</v>
      </c>
      <c r="M123" s="76">
        <v>0</v>
      </c>
      <c r="N123" s="76">
        <v>3</v>
      </c>
      <c r="O123" s="76">
        <v>5</v>
      </c>
      <c r="P123" s="76">
        <v>0</v>
      </c>
      <c r="Q123" s="76">
        <v>0</v>
      </c>
      <c r="R123" s="410">
        <v>279</v>
      </c>
    </row>
    <row r="124" spans="1:18" x14ac:dyDescent="0.3">
      <c r="A124" s="1064"/>
      <c r="B124" s="1065"/>
      <c r="C124" s="513" t="s">
        <v>36</v>
      </c>
      <c r="D124" s="79">
        <v>0</v>
      </c>
      <c r="E124" s="79">
        <v>0</v>
      </c>
      <c r="F124" s="79">
        <v>5</v>
      </c>
      <c r="G124" s="79">
        <v>0</v>
      </c>
      <c r="H124" s="79">
        <v>0</v>
      </c>
      <c r="I124" s="79">
        <v>0</v>
      </c>
      <c r="J124" s="79">
        <v>0</v>
      </c>
      <c r="K124" s="79">
        <v>0</v>
      </c>
      <c r="L124" s="79">
        <v>374</v>
      </c>
      <c r="M124" s="79">
        <v>0</v>
      </c>
      <c r="N124" s="79">
        <v>6</v>
      </c>
      <c r="O124" s="79">
        <v>7</v>
      </c>
      <c r="P124" s="79">
        <v>0</v>
      </c>
      <c r="Q124" s="79">
        <v>0</v>
      </c>
      <c r="R124" s="515">
        <v>392</v>
      </c>
    </row>
    <row r="125" spans="1:18" x14ac:dyDescent="0.3">
      <c r="A125" s="1064"/>
      <c r="B125" s="1065"/>
      <c r="C125" s="513" t="s">
        <v>22</v>
      </c>
      <c r="D125" s="79">
        <v>0</v>
      </c>
      <c r="E125" s="79">
        <v>0</v>
      </c>
      <c r="F125" s="79">
        <v>7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79">
        <v>643</v>
      </c>
      <c r="M125" s="79">
        <v>0</v>
      </c>
      <c r="N125" s="79">
        <v>9</v>
      </c>
      <c r="O125" s="79">
        <v>12</v>
      </c>
      <c r="P125" s="79">
        <v>0</v>
      </c>
      <c r="Q125" s="79">
        <v>0</v>
      </c>
      <c r="R125" s="516">
        <v>671</v>
      </c>
    </row>
    <row r="126" spans="1:18" x14ac:dyDescent="0.3">
      <c r="A126" s="1064">
        <v>41</v>
      </c>
      <c r="B126" s="1065" t="s">
        <v>219</v>
      </c>
      <c r="C126" s="512" t="s">
        <v>35</v>
      </c>
      <c r="D126" s="76">
        <v>0</v>
      </c>
      <c r="E126" s="76">
        <v>0</v>
      </c>
      <c r="F126" s="76">
        <v>2</v>
      </c>
      <c r="G126" s="76">
        <v>0</v>
      </c>
      <c r="H126" s="76">
        <v>0</v>
      </c>
      <c r="I126" s="76">
        <v>0</v>
      </c>
      <c r="J126" s="76">
        <v>0</v>
      </c>
      <c r="K126" s="76">
        <v>0</v>
      </c>
      <c r="L126" s="76">
        <v>262</v>
      </c>
      <c r="M126" s="76">
        <v>0</v>
      </c>
      <c r="N126" s="76">
        <v>7</v>
      </c>
      <c r="O126" s="76">
        <v>1</v>
      </c>
      <c r="P126" s="76">
        <v>0</v>
      </c>
      <c r="Q126" s="76">
        <v>0</v>
      </c>
      <c r="R126" s="410">
        <v>272</v>
      </c>
    </row>
    <row r="127" spans="1:18" x14ac:dyDescent="0.3">
      <c r="A127" s="1064"/>
      <c r="B127" s="1065"/>
      <c r="C127" s="513" t="s">
        <v>36</v>
      </c>
      <c r="D127" s="79">
        <v>0</v>
      </c>
      <c r="E127" s="79">
        <v>0</v>
      </c>
      <c r="F127" s="79"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79">
        <v>364</v>
      </c>
      <c r="M127" s="79">
        <v>0</v>
      </c>
      <c r="N127" s="79">
        <v>8</v>
      </c>
      <c r="O127" s="79">
        <v>0</v>
      </c>
      <c r="P127" s="79">
        <v>0</v>
      </c>
      <c r="Q127" s="79">
        <v>0</v>
      </c>
      <c r="R127" s="515">
        <v>372</v>
      </c>
    </row>
    <row r="128" spans="1:18" x14ac:dyDescent="0.3">
      <c r="A128" s="1064"/>
      <c r="B128" s="1065"/>
      <c r="C128" s="513" t="s">
        <v>22</v>
      </c>
      <c r="D128" s="79">
        <v>0</v>
      </c>
      <c r="E128" s="79">
        <v>0</v>
      </c>
      <c r="F128" s="79">
        <v>2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626</v>
      </c>
      <c r="M128" s="79">
        <v>0</v>
      </c>
      <c r="N128" s="79">
        <v>15</v>
      </c>
      <c r="O128" s="79">
        <v>1</v>
      </c>
      <c r="P128" s="79">
        <v>0</v>
      </c>
      <c r="Q128" s="79">
        <v>0</v>
      </c>
      <c r="R128" s="516">
        <v>644</v>
      </c>
    </row>
    <row r="129" spans="1:18" x14ac:dyDescent="0.3">
      <c r="A129" s="1064">
        <v>42</v>
      </c>
      <c r="B129" s="1065" t="s">
        <v>220</v>
      </c>
      <c r="C129" s="512" t="s">
        <v>35</v>
      </c>
      <c r="D129" s="76">
        <v>0</v>
      </c>
      <c r="E129" s="76">
        <v>0</v>
      </c>
      <c r="F129" s="76">
        <v>0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264</v>
      </c>
      <c r="M129" s="76">
        <v>0</v>
      </c>
      <c r="N129" s="76">
        <v>6</v>
      </c>
      <c r="O129" s="76">
        <v>5</v>
      </c>
      <c r="P129" s="76">
        <v>0</v>
      </c>
      <c r="Q129" s="76">
        <v>0</v>
      </c>
      <c r="R129" s="410">
        <v>275</v>
      </c>
    </row>
    <row r="130" spans="1:18" x14ac:dyDescent="0.3">
      <c r="A130" s="1064"/>
      <c r="B130" s="1065"/>
      <c r="C130" s="513" t="s">
        <v>36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79">
        <v>337</v>
      </c>
      <c r="M130" s="79">
        <v>0</v>
      </c>
      <c r="N130" s="79">
        <v>11</v>
      </c>
      <c r="O130" s="79">
        <v>3</v>
      </c>
      <c r="P130" s="79">
        <v>0</v>
      </c>
      <c r="Q130" s="79">
        <v>0</v>
      </c>
      <c r="R130" s="515">
        <v>351</v>
      </c>
    </row>
    <row r="131" spans="1:18" x14ac:dyDescent="0.3">
      <c r="A131" s="1064"/>
      <c r="B131" s="1065"/>
      <c r="C131" s="513" t="s">
        <v>22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79">
        <v>601</v>
      </c>
      <c r="M131" s="79">
        <v>0</v>
      </c>
      <c r="N131" s="79">
        <v>17</v>
      </c>
      <c r="O131" s="79">
        <v>8</v>
      </c>
      <c r="P131" s="79">
        <v>0</v>
      </c>
      <c r="Q131" s="79">
        <v>0</v>
      </c>
      <c r="R131" s="516">
        <v>626</v>
      </c>
    </row>
    <row r="132" spans="1:18" x14ac:dyDescent="0.3">
      <c r="A132" s="1064">
        <v>43</v>
      </c>
      <c r="B132" s="1065" t="s">
        <v>221</v>
      </c>
      <c r="C132" s="512" t="s">
        <v>35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1136</v>
      </c>
      <c r="M132" s="76">
        <v>1</v>
      </c>
      <c r="N132" s="76">
        <v>2</v>
      </c>
      <c r="O132" s="76">
        <v>1</v>
      </c>
      <c r="P132" s="76">
        <v>0</v>
      </c>
      <c r="Q132" s="76">
        <v>0</v>
      </c>
      <c r="R132" s="410">
        <v>1140</v>
      </c>
    </row>
    <row r="133" spans="1:18" x14ac:dyDescent="0.3">
      <c r="A133" s="1064"/>
      <c r="B133" s="1065"/>
      <c r="C133" s="513" t="s">
        <v>36</v>
      </c>
      <c r="D133" s="79">
        <v>0</v>
      </c>
      <c r="E133" s="79">
        <v>0</v>
      </c>
      <c r="F133" s="79">
        <v>0</v>
      </c>
      <c r="G133" s="79">
        <v>0</v>
      </c>
      <c r="H133" s="79">
        <v>0</v>
      </c>
      <c r="I133" s="79">
        <v>0</v>
      </c>
      <c r="J133" s="79">
        <v>1</v>
      </c>
      <c r="K133" s="79">
        <v>0</v>
      </c>
      <c r="L133" s="79">
        <v>1280</v>
      </c>
      <c r="M133" s="79">
        <v>0</v>
      </c>
      <c r="N133" s="79">
        <v>5</v>
      </c>
      <c r="O133" s="79">
        <v>0</v>
      </c>
      <c r="P133" s="79">
        <v>0</v>
      </c>
      <c r="Q133" s="79">
        <v>0</v>
      </c>
      <c r="R133" s="515">
        <v>1286</v>
      </c>
    </row>
    <row r="134" spans="1:18" x14ac:dyDescent="0.3">
      <c r="A134" s="1064"/>
      <c r="B134" s="1065"/>
      <c r="C134" s="513" t="s">
        <v>22</v>
      </c>
      <c r="D134" s="79">
        <v>0</v>
      </c>
      <c r="E134" s="79">
        <v>0</v>
      </c>
      <c r="F134" s="79">
        <v>0</v>
      </c>
      <c r="G134" s="79">
        <v>0</v>
      </c>
      <c r="H134" s="79">
        <v>0</v>
      </c>
      <c r="I134" s="79">
        <v>0</v>
      </c>
      <c r="J134" s="79">
        <v>1</v>
      </c>
      <c r="K134" s="79">
        <v>0</v>
      </c>
      <c r="L134" s="79">
        <v>2416</v>
      </c>
      <c r="M134" s="79">
        <v>1</v>
      </c>
      <c r="N134" s="79">
        <v>7</v>
      </c>
      <c r="O134" s="79">
        <v>1</v>
      </c>
      <c r="P134" s="79">
        <v>0</v>
      </c>
      <c r="Q134" s="79">
        <v>0</v>
      </c>
      <c r="R134" s="516">
        <v>2426</v>
      </c>
    </row>
    <row r="135" spans="1:18" x14ac:dyDescent="0.3">
      <c r="A135" s="1064">
        <v>44</v>
      </c>
      <c r="B135" s="1065" t="s">
        <v>222</v>
      </c>
      <c r="C135" s="512" t="s">
        <v>35</v>
      </c>
      <c r="D135" s="76">
        <v>0</v>
      </c>
      <c r="E135" s="76">
        <v>0</v>
      </c>
      <c r="F135" s="76">
        <v>1</v>
      </c>
      <c r="G135" s="76">
        <v>1</v>
      </c>
      <c r="H135" s="76">
        <v>0</v>
      </c>
      <c r="I135" s="76">
        <v>0</v>
      </c>
      <c r="J135" s="76">
        <v>0</v>
      </c>
      <c r="K135" s="76">
        <v>1</v>
      </c>
      <c r="L135" s="76">
        <v>588</v>
      </c>
      <c r="M135" s="76">
        <v>0</v>
      </c>
      <c r="N135" s="76">
        <v>27</v>
      </c>
      <c r="O135" s="76">
        <v>4</v>
      </c>
      <c r="P135" s="76">
        <v>2</v>
      </c>
      <c r="Q135" s="76">
        <v>0</v>
      </c>
      <c r="R135" s="410">
        <v>624</v>
      </c>
    </row>
    <row r="136" spans="1:18" x14ac:dyDescent="0.3">
      <c r="A136" s="1064"/>
      <c r="B136" s="1065"/>
      <c r="C136" s="513" t="s">
        <v>36</v>
      </c>
      <c r="D136" s="79">
        <v>0</v>
      </c>
      <c r="E136" s="79">
        <v>0</v>
      </c>
      <c r="F136" s="79">
        <v>1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79">
        <v>664</v>
      </c>
      <c r="M136" s="79">
        <v>0</v>
      </c>
      <c r="N136" s="79">
        <v>35</v>
      </c>
      <c r="O136" s="79">
        <v>5</v>
      </c>
      <c r="P136" s="79">
        <v>1</v>
      </c>
      <c r="Q136" s="79">
        <v>0</v>
      </c>
      <c r="R136" s="515">
        <v>706</v>
      </c>
    </row>
    <row r="137" spans="1:18" x14ac:dyDescent="0.3">
      <c r="A137" s="1064"/>
      <c r="B137" s="1065"/>
      <c r="C137" s="513" t="s">
        <v>22</v>
      </c>
      <c r="D137" s="79">
        <v>0</v>
      </c>
      <c r="E137" s="79">
        <v>0</v>
      </c>
      <c r="F137" s="79">
        <v>2</v>
      </c>
      <c r="G137" s="79">
        <v>1</v>
      </c>
      <c r="H137" s="79">
        <v>0</v>
      </c>
      <c r="I137" s="79">
        <v>0</v>
      </c>
      <c r="J137" s="79">
        <v>0</v>
      </c>
      <c r="K137" s="79">
        <v>1</v>
      </c>
      <c r="L137" s="79">
        <v>1252</v>
      </c>
      <c r="M137" s="79">
        <v>0</v>
      </c>
      <c r="N137" s="79">
        <v>62</v>
      </c>
      <c r="O137" s="79">
        <v>9</v>
      </c>
      <c r="P137" s="79">
        <v>3</v>
      </c>
      <c r="Q137" s="79">
        <v>0</v>
      </c>
      <c r="R137" s="516">
        <v>1330</v>
      </c>
    </row>
    <row r="138" spans="1:18" x14ac:dyDescent="0.3">
      <c r="A138" s="1064">
        <v>45</v>
      </c>
      <c r="B138" s="1065" t="s">
        <v>223</v>
      </c>
      <c r="C138" s="512" t="s">
        <v>35</v>
      </c>
      <c r="D138" s="76">
        <v>0</v>
      </c>
      <c r="E138" s="76">
        <v>0</v>
      </c>
      <c r="F138" s="76">
        <v>0</v>
      </c>
      <c r="G138" s="76">
        <v>0</v>
      </c>
      <c r="H138" s="76">
        <v>0</v>
      </c>
      <c r="I138" s="76">
        <v>0</v>
      </c>
      <c r="J138" s="76">
        <v>0</v>
      </c>
      <c r="K138" s="76">
        <v>0</v>
      </c>
      <c r="L138" s="76">
        <v>93</v>
      </c>
      <c r="M138" s="76">
        <v>0</v>
      </c>
      <c r="N138" s="76">
        <v>1</v>
      </c>
      <c r="O138" s="76">
        <v>0</v>
      </c>
      <c r="P138" s="76">
        <v>0</v>
      </c>
      <c r="Q138" s="76">
        <v>0</v>
      </c>
      <c r="R138" s="410">
        <v>94</v>
      </c>
    </row>
    <row r="139" spans="1:18" x14ac:dyDescent="0.3">
      <c r="A139" s="1064"/>
      <c r="B139" s="1065"/>
      <c r="C139" s="513" t="s">
        <v>36</v>
      </c>
      <c r="D139" s="79">
        <v>0</v>
      </c>
      <c r="E139" s="79">
        <v>0</v>
      </c>
      <c r="F139" s="79">
        <v>1</v>
      </c>
      <c r="G139" s="79">
        <v>0</v>
      </c>
      <c r="H139" s="79">
        <v>0</v>
      </c>
      <c r="I139" s="79">
        <v>0</v>
      </c>
      <c r="J139" s="79">
        <v>0</v>
      </c>
      <c r="K139" s="79">
        <v>0</v>
      </c>
      <c r="L139" s="79">
        <v>103</v>
      </c>
      <c r="M139" s="79">
        <v>0</v>
      </c>
      <c r="N139" s="79">
        <v>2</v>
      </c>
      <c r="O139" s="79">
        <v>0</v>
      </c>
      <c r="P139" s="79">
        <v>0</v>
      </c>
      <c r="Q139" s="79">
        <v>0</v>
      </c>
      <c r="R139" s="515">
        <v>106</v>
      </c>
    </row>
    <row r="140" spans="1:18" x14ac:dyDescent="0.3">
      <c r="A140" s="1064"/>
      <c r="B140" s="1065"/>
      <c r="C140" s="513" t="s">
        <v>22</v>
      </c>
      <c r="D140" s="79">
        <v>0</v>
      </c>
      <c r="E140" s="79">
        <v>0</v>
      </c>
      <c r="F140" s="79">
        <v>1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>
        <v>196</v>
      </c>
      <c r="M140" s="79">
        <v>0</v>
      </c>
      <c r="N140" s="79">
        <v>2</v>
      </c>
      <c r="O140" s="79">
        <v>0</v>
      </c>
      <c r="P140" s="79">
        <v>0</v>
      </c>
      <c r="Q140" s="79">
        <v>0</v>
      </c>
      <c r="R140" s="516">
        <v>200</v>
      </c>
    </row>
    <row r="141" spans="1:18" x14ac:dyDescent="0.3">
      <c r="A141" s="1064">
        <v>46</v>
      </c>
      <c r="B141" s="1065" t="s">
        <v>224</v>
      </c>
      <c r="C141" s="512" t="s">
        <v>35</v>
      </c>
      <c r="D141" s="76">
        <v>0</v>
      </c>
      <c r="E141" s="76">
        <v>0</v>
      </c>
      <c r="F141" s="76">
        <v>0</v>
      </c>
      <c r="G141" s="76">
        <v>0</v>
      </c>
      <c r="H141" s="76">
        <v>0</v>
      </c>
      <c r="I141" s="76">
        <v>1</v>
      </c>
      <c r="J141" s="76">
        <v>0</v>
      </c>
      <c r="K141" s="76">
        <v>0</v>
      </c>
      <c r="L141" s="76">
        <v>724</v>
      </c>
      <c r="M141" s="76">
        <v>0</v>
      </c>
      <c r="N141" s="76">
        <v>38</v>
      </c>
      <c r="O141" s="76">
        <v>1</v>
      </c>
      <c r="P141" s="76">
        <v>0</v>
      </c>
      <c r="Q141" s="76">
        <v>0</v>
      </c>
      <c r="R141" s="410">
        <v>764</v>
      </c>
    </row>
    <row r="142" spans="1:18" x14ac:dyDescent="0.3">
      <c r="A142" s="1064"/>
      <c r="B142" s="1065"/>
      <c r="C142" s="513" t="s">
        <v>36</v>
      </c>
      <c r="D142" s="79">
        <v>0</v>
      </c>
      <c r="E142" s="79">
        <v>0</v>
      </c>
      <c r="F142" s="79">
        <v>0</v>
      </c>
      <c r="G142" s="79">
        <v>0</v>
      </c>
      <c r="H142" s="79">
        <v>0</v>
      </c>
      <c r="I142" s="79">
        <v>0</v>
      </c>
      <c r="J142" s="79">
        <v>0</v>
      </c>
      <c r="K142" s="79">
        <v>0</v>
      </c>
      <c r="L142" s="79">
        <v>761</v>
      </c>
      <c r="M142" s="79">
        <v>0</v>
      </c>
      <c r="N142" s="79">
        <v>35</v>
      </c>
      <c r="O142" s="79">
        <v>5</v>
      </c>
      <c r="P142" s="79">
        <v>0</v>
      </c>
      <c r="Q142" s="79">
        <v>0</v>
      </c>
      <c r="R142" s="515">
        <v>801</v>
      </c>
    </row>
    <row r="143" spans="1:18" x14ac:dyDescent="0.3">
      <c r="A143" s="1077"/>
      <c r="B143" s="1078"/>
      <c r="C143" s="529" t="s">
        <v>22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  <c r="I143" s="88">
        <v>1</v>
      </c>
      <c r="J143" s="88">
        <v>0</v>
      </c>
      <c r="K143" s="88">
        <v>0</v>
      </c>
      <c r="L143" s="88">
        <v>1485</v>
      </c>
      <c r="M143" s="88">
        <v>0</v>
      </c>
      <c r="N143" s="88">
        <v>73</v>
      </c>
      <c r="O143" s="88">
        <v>6</v>
      </c>
      <c r="P143" s="88">
        <v>0</v>
      </c>
      <c r="Q143" s="88">
        <v>0</v>
      </c>
      <c r="R143" s="516">
        <v>1565</v>
      </c>
    </row>
    <row r="144" spans="1:18" x14ac:dyDescent="0.3">
      <c r="A144" s="1079">
        <v>47</v>
      </c>
      <c r="B144" s="1080" t="s">
        <v>225</v>
      </c>
      <c r="C144" s="528" t="s">
        <v>35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0</v>
      </c>
      <c r="K144" s="84">
        <v>0</v>
      </c>
      <c r="L144" s="84">
        <v>117</v>
      </c>
      <c r="M144" s="84">
        <v>0</v>
      </c>
      <c r="N144" s="84">
        <v>8</v>
      </c>
      <c r="O144" s="84">
        <v>0</v>
      </c>
      <c r="P144" s="84">
        <v>1</v>
      </c>
      <c r="Q144" s="84">
        <v>0</v>
      </c>
      <c r="R144" s="410">
        <v>126</v>
      </c>
    </row>
    <row r="145" spans="1:18" x14ac:dyDescent="0.3">
      <c r="A145" s="1064"/>
      <c r="B145" s="1065"/>
      <c r="C145" s="513" t="s">
        <v>36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79">
        <v>103</v>
      </c>
      <c r="M145" s="79">
        <v>0</v>
      </c>
      <c r="N145" s="79">
        <v>2</v>
      </c>
      <c r="O145" s="79">
        <v>0</v>
      </c>
      <c r="P145" s="79">
        <v>0</v>
      </c>
      <c r="Q145" s="79">
        <v>0</v>
      </c>
      <c r="R145" s="515">
        <v>105</v>
      </c>
    </row>
    <row r="146" spans="1:18" x14ac:dyDescent="0.3">
      <c r="A146" s="1064"/>
      <c r="B146" s="1065"/>
      <c r="C146" s="513" t="s">
        <v>22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79">
        <v>0</v>
      </c>
      <c r="J146" s="79">
        <v>0</v>
      </c>
      <c r="K146" s="79">
        <v>0</v>
      </c>
      <c r="L146" s="79">
        <v>220</v>
      </c>
      <c r="M146" s="79">
        <v>0</v>
      </c>
      <c r="N146" s="79">
        <v>10</v>
      </c>
      <c r="O146" s="79">
        <v>0</v>
      </c>
      <c r="P146" s="79">
        <v>1</v>
      </c>
      <c r="Q146" s="79">
        <v>0</v>
      </c>
      <c r="R146" s="516">
        <v>231</v>
      </c>
    </row>
    <row r="147" spans="1:18" x14ac:dyDescent="0.3">
      <c r="A147" s="1064">
        <v>48</v>
      </c>
      <c r="B147" s="1065" t="s">
        <v>226</v>
      </c>
      <c r="C147" s="512" t="s">
        <v>35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58</v>
      </c>
      <c r="M147" s="76">
        <v>0</v>
      </c>
      <c r="N147" s="76">
        <v>0</v>
      </c>
      <c r="O147" s="76">
        <v>0</v>
      </c>
      <c r="P147" s="76">
        <v>0</v>
      </c>
      <c r="Q147" s="76">
        <v>0</v>
      </c>
      <c r="R147" s="410">
        <v>58</v>
      </c>
    </row>
    <row r="148" spans="1:18" x14ac:dyDescent="0.3">
      <c r="A148" s="1064"/>
      <c r="B148" s="1065"/>
      <c r="C148" s="513" t="s">
        <v>36</v>
      </c>
      <c r="D148" s="79">
        <v>0</v>
      </c>
      <c r="E148" s="79">
        <v>0</v>
      </c>
      <c r="F148" s="79">
        <v>0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79">
        <v>85</v>
      </c>
      <c r="M148" s="79">
        <v>0</v>
      </c>
      <c r="N148" s="79">
        <v>0</v>
      </c>
      <c r="O148" s="79">
        <v>0</v>
      </c>
      <c r="P148" s="79">
        <v>0</v>
      </c>
      <c r="Q148" s="79">
        <v>0</v>
      </c>
      <c r="R148" s="515">
        <v>85</v>
      </c>
    </row>
    <row r="149" spans="1:18" x14ac:dyDescent="0.3">
      <c r="A149" s="1064"/>
      <c r="B149" s="1065"/>
      <c r="C149" s="513" t="s">
        <v>22</v>
      </c>
      <c r="D149" s="79">
        <v>0</v>
      </c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143</v>
      </c>
      <c r="M149" s="79">
        <v>0</v>
      </c>
      <c r="N149" s="79">
        <v>0</v>
      </c>
      <c r="O149" s="79">
        <v>0</v>
      </c>
      <c r="P149" s="79">
        <v>0</v>
      </c>
      <c r="Q149" s="79">
        <v>0</v>
      </c>
      <c r="R149" s="516">
        <v>143</v>
      </c>
    </row>
    <row r="150" spans="1:18" x14ac:dyDescent="0.3">
      <c r="A150" s="1064">
        <v>49</v>
      </c>
      <c r="B150" s="1065" t="s">
        <v>227</v>
      </c>
      <c r="C150" s="512" t="s">
        <v>35</v>
      </c>
      <c r="D150" s="76">
        <v>0</v>
      </c>
      <c r="E150" s="76">
        <v>0</v>
      </c>
      <c r="F150" s="76">
        <v>1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75</v>
      </c>
      <c r="M150" s="76">
        <v>0</v>
      </c>
      <c r="N150" s="76">
        <v>1</v>
      </c>
      <c r="O150" s="76">
        <v>2</v>
      </c>
      <c r="P150" s="76">
        <v>0</v>
      </c>
      <c r="Q150" s="76">
        <v>0</v>
      </c>
      <c r="R150" s="410">
        <v>79</v>
      </c>
    </row>
    <row r="151" spans="1:18" x14ac:dyDescent="0.3">
      <c r="A151" s="1064"/>
      <c r="B151" s="1065"/>
      <c r="C151" s="513" t="s">
        <v>36</v>
      </c>
      <c r="D151" s="79">
        <v>0</v>
      </c>
      <c r="E151" s="79">
        <v>0</v>
      </c>
      <c r="F151" s="79">
        <v>0</v>
      </c>
      <c r="G151" s="79">
        <v>0</v>
      </c>
      <c r="H151" s="79">
        <v>0</v>
      </c>
      <c r="I151" s="79">
        <v>0</v>
      </c>
      <c r="J151" s="79">
        <v>0</v>
      </c>
      <c r="K151" s="79">
        <v>0</v>
      </c>
      <c r="L151" s="79">
        <v>64</v>
      </c>
      <c r="M151" s="79">
        <v>0</v>
      </c>
      <c r="N151" s="79">
        <v>2</v>
      </c>
      <c r="O151" s="79">
        <v>0</v>
      </c>
      <c r="P151" s="79">
        <v>0</v>
      </c>
      <c r="Q151" s="79">
        <v>0</v>
      </c>
      <c r="R151" s="515">
        <v>66</v>
      </c>
    </row>
    <row r="152" spans="1:18" x14ac:dyDescent="0.3">
      <c r="A152" s="1064"/>
      <c r="B152" s="1065"/>
      <c r="C152" s="513" t="s">
        <v>22</v>
      </c>
      <c r="D152" s="79">
        <v>0</v>
      </c>
      <c r="E152" s="79">
        <v>0</v>
      </c>
      <c r="F152" s="79">
        <v>1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79">
        <v>139</v>
      </c>
      <c r="M152" s="79">
        <v>0</v>
      </c>
      <c r="N152" s="79">
        <v>3</v>
      </c>
      <c r="O152" s="79">
        <v>2</v>
      </c>
      <c r="P152" s="79">
        <v>0</v>
      </c>
      <c r="Q152" s="79">
        <v>0</v>
      </c>
      <c r="R152" s="516">
        <v>145</v>
      </c>
    </row>
    <row r="153" spans="1:18" x14ac:dyDescent="0.3">
      <c r="A153" s="1064">
        <v>50</v>
      </c>
      <c r="B153" s="1065" t="s">
        <v>228</v>
      </c>
      <c r="C153" s="512" t="s">
        <v>35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v>0</v>
      </c>
      <c r="L153" s="76">
        <v>20</v>
      </c>
      <c r="M153" s="76">
        <v>0</v>
      </c>
      <c r="N153" s="76">
        <v>5</v>
      </c>
      <c r="O153" s="76">
        <v>0</v>
      </c>
      <c r="P153" s="76">
        <v>1</v>
      </c>
      <c r="Q153" s="76">
        <v>0</v>
      </c>
      <c r="R153" s="410">
        <v>26</v>
      </c>
    </row>
    <row r="154" spans="1:18" x14ac:dyDescent="0.3">
      <c r="A154" s="1064"/>
      <c r="B154" s="1065"/>
      <c r="C154" s="513" t="s">
        <v>36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58</v>
      </c>
      <c r="M154" s="79">
        <v>0</v>
      </c>
      <c r="N154" s="79">
        <v>9</v>
      </c>
      <c r="O154" s="79">
        <v>1</v>
      </c>
      <c r="P154" s="79">
        <v>0</v>
      </c>
      <c r="Q154" s="79">
        <v>0</v>
      </c>
      <c r="R154" s="515">
        <v>68</v>
      </c>
    </row>
    <row r="155" spans="1:18" x14ac:dyDescent="0.3">
      <c r="A155" s="1064"/>
      <c r="B155" s="1065"/>
      <c r="C155" s="513" t="s">
        <v>22</v>
      </c>
      <c r="D155" s="82">
        <v>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78</v>
      </c>
      <c r="M155" s="82">
        <v>0</v>
      </c>
      <c r="N155" s="82">
        <v>14</v>
      </c>
      <c r="O155" s="82">
        <v>1</v>
      </c>
      <c r="P155" s="82">
        <v>1</v>
      </c>
      <c r="Q155" s="82">
        <v>0</v>
      </c>
      <c r="R155" s="516">
        <v>94</v>
      </c>
    </row>
    <row r="156" spans="1:18" x14ac:dyDescent="0.3">
      <c r="A156" s="1066" t="s">
        <v>259</v>
      </c>
      <c r="B156" s="1067"/>
      <c r="C156" s="522" t="s">
        <v>35</v>
      </c>
      <c r="D156" s="523">
        <v>0</v>
      </c>
      <c r="E156" s="523">
        <v>0</v>
      </c>
      <c r="F156" s="523">
        <v>13</v>
      </c>
      <c r="G156" s="523">
        <v>1</v>
      </c>
      <c r="H156" s="523">
        <v>0</v>
      </c>
      <c r="I156" s="523">
        <v>3</v>
      </c>
      <c r="J156" s="523">
        <v>2</v>
      </c>
      <c r="K156" s="523">
        <v>1</v>
      </c>
      <c r="L156" s="523">
        <v>4636</v>
      </c>
      <c r="M156" s="523">
        <v>1</v>
      </c>
      <c r="N156" s="523">
        <v>265</v>
      </c>
      <c r="O156" s="523">
        <v>42</v>
      </c>
      <c r="P156" s="523">
        <v>16</v>
      </c>
      <c r="Q156" s="523">
        <v>0</v>
      </c>
      <c r="R156" s="362">
        <v>4980</v>
      </c>
    </row>
    <row r="157" spans="1:18" x14ac:dyDescent="0.3">
      <c r="A157" s="1068"/>
      <c r="B157" s="1069"/>
      <c r="C157" s="524" t="s">
        <v>36</v>
      </c>
      <c r="D157" s="525">
        <v>0</v>
      </c>
      <c r="E157" s="525">
        <v>0</v>
      </c>
      <c r="F157" s="525">
        <v>10</v>
      </c>
      <c r="G157" s="525">
        <v>0</v>
      </c>
      <c r="H157" s="525">
        <v>0</v>
      </c>
      <c r="I157" s="525">
        <v>0</v>
      </c>
      <c r="J157" s="525">
        <v>5</v>
      </c>
      <c r="K157" s="525">
        <v>1</v>
      </c>
      <c r="L157" s="525">
        <v>5437</v>
      </c>
      <c r="M157" s="525">
        <v>0</v>
      </c>
      <c r="N157" s="525">
        <v>303</v>
      </c>
      <c r="O157" s="525">
        <v>74</v>
      </c>
      <c r="P157" s="525">
        <v>8</v>
      </c>
      <c r="Q157" s="525">
        <v>0</v>
      </c>
      <c r="R157" s="515">
        <v>5838</v>
      </c>
    </row>
    <row r="158" spans="1:18" x14ac:dyDescent="0.3">
      <c r="A158" s="1070"/>
      <c r="B158" s="1071"/>
      <c r="C158" s="524" t="s">
        <v>22</v>
      </c>
      <c r="D158" s="526">
        <v>0</v>
      </c>
      <c r="E158" s="526">
        <v>0</v>
      </c>
      <c r="F158" s="526">
        <v>23</v>
      </c>
      <c r="G158" s="526">
        <v>1</v>
      </c>
      <c r="H158" s="526">
        <v>0</v>
      </c>
      <c r="I158" s="526"/>
      <c r="J158" s="526">
        <v>7</v>
      </c>
      <c r="K158" s="526">
        <v>2</v>
      </c>
      <c r="L158" s="526">
        <v>10073</v>
      </c>
      <c r="M158" s="526">
        <v>1</v>
      </c>
      <c r="N158" s="526">
        <v>568</v>
      </c>
      <c r="O158" s="526">
        <v>116</v>
      </c>
      <c r="P158" s="526">
        <v>24</v>
      </c>
      <c r="Q158" s="526">
        <v>0</v>
      </c>
      <c r="R158" s="521">
        <v>10818</v>
      </c>
    </row>
    <row r="159" spans="1:18" x14ac:dyDescent="0.3">
      <c r="A159" s="1072" t="s">
        <v>350</v>
      </c>
      <c r="B159" s="994"/>
      <c r="C159" s="514" t="s">
        <v>35</v>
      </c>
      <c r="D159" s="517">
        <v>2</v>
      </c>
      <c r="E159" s="517">
        <v>0</v>
      </c>
      <c r="F159" s="517">
        <v>21</v>
      </c>
      <c r="G159" s="517">
        <v>3</v>
      </c>
      <c r="H159" s="517">
        <v>1</v>
      </c>
      <c r="I159" s="517">
        <v>4</v>
      </c>
      <c r="J159" s="517">
        <v>5</v>
      </c>
      <c r="K159" s="517">
        <v>10</v>
      </c>
      <c r="L159" s="517">
        <v>13581</v>
      </c>
      <c r="M159" s="517">
        <v>3</v>
      </c>
      <c r="N159" s="517">
        <v>483</v>
      </c>
      <c r="O159" s="517">
        <v>147</v>
      </c>
      <c r="P159" s="517">
        <v>35</v>
      </c>
      <c r="Q159" s="517">
        <v>0</v>
      </c>
      <c r="R159" s="517">
        <v>14295</v>
      </c>
    </row>
    <row r="160" spans="1:18" x14ac:dyDescent="0.3">
      <c r="A160" s="1073"/>
      <c r="B160" s="1074"/>
      <c r="C160" s="502" t="s">
        <v>36</v>
      </c>
      <c r="D160" s="518">
        <v>0</v>
      </c>
      <c r="E160" s="518">
        <v>1</v>
      </c>
      <c r="F160" s="518">
        <v>16</v>
      </c>
      <c r="G160" s="518">
        <v>0</v>
      </c>
      <c r="H160" s="518">
        <v>0</v>
      </c>
      <c r="I160" s="518">
        <v>0</v>
      </c>
      <c r="J160" s="518">
        <v>33</v>
      </c>
      <c r="K160" s="518">
        <v>17</v>
      </c>
      <c r="L160" s="518">
        <v>17367</v>
      </c>
      <c r="M160" s="518">
        <v>2</v>
      </c>
      <c r="N160" s="518">
        <v>515</v>
      </c>
      <c r="O160" s="518">
        <v>139</v>
      </c>
      <c r="P160" s="518">
        <v>23</v>
      </c>
      <c r="Q160" s="518">
        <v>0</v>
      </c>
      <c r="R160" s="518">
        <v>18113</v>
      </c>
    </row>
    <row r="161" spans="1:18" x14ac:dyDescent="0.3">
      <c r="A161" s="1075"/>
      <c r="B161" s="1076"/>
      <c r="C161" s="520" t="s">
        <v>22</v>
      </c>
      <c r="D161" s="519">
        <v>2</v>
      </c>
      <c r="E161" s="519">
        <v>1</v>
      </c>
      <c r="F161" s="519">
        <v>37</v>
      </c>
      <c r="G161" s="519">
        <v>3</v>
      </c>
      <c r="H161" s="519">
        <v>1</v>
      </c>
      <c r="I161" s="519">
        <v>4</v>
      </c>
      <c r="J161" s="519">
        <v>38</v>
      </c>
      <c r="K161" s="519">
        <v>27</v>
      </c>
      <c r="L161" s="519">
        <v>30948</v>
      </c>
      <c r="M161" s="519">
        <v>5</v>
      </c>
      <c r="N161" s="519">
        <v>998</v>
      </c>
      <c r="O161" s="519">
        <v>286</v>
      </c>
      <c r="P161" s="519">
        <v>58</v>
      </c>
      <c r="Q161" s="519">
        <v>0</v>
      </c>
      <c r="R161" s="519">
        <v>32408</v>
      </c>
    </row>
  </sheetData>
  <sheetProtection selectLockedCells="1" selectUnlockedCells="1"/>
  <mergeCells count="104">
    <mergeCell ref="A21:A23"/>
    <mergeCell ref="B21:B23"/>
    <mergeCell ref="A24:A26"/>
    <mergeCell ref="B24:B26"/>
    <mergeCell ref="A27:A29"/>
    <mergeCell ref="B27:B29"/>
    <mergeCell ref="B1:P1"/>
    <mergeCell ref="A12:A14"/>
    <mergeCell ref="B12:B14"/>
    <mergeCell ref="A15:A17"/>
    <mergeCell ref="B15:B17"/>
    <mergeCell ref="A18:A20"/>
    <mergeCell ref="B18:B20"/>
    <mergeCell ref="A3:A5"/>
    <mergeCell ref="B3:B5"/>
    <mergeCell ref="A6:A8"/>
    <mergeCell ref="B6:B8"/>
    <mergeCell ref="A9:A11"/>
    <mergeCell ref="B9:B11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93:A95"/>
    <mergeCell ref="B93:B95"/>
    <mergeCell ref="A99:A101"/>
    <mergeCell ref="B99:B101"/>
    <mergeCell ref="A96:B98"/>
    <mergeCell ref="A84:A86"/>
    <mergeCell ref="B84:B86"/>
    <mergeCell ref="A87:A89"/>
    <mergeCell ref="B87:B89"/>
    <mergeCell ref="A90:A92"/>
    <mergeCell ref="B90:B92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47:A149"/>
    <mergeCell ref="B147:B149"/>
    <mergeCell ref="A150:A152"/>
    <mergeCell ref="B150:B152"/>
    <mergeCell ref="A153:A155"/>
    <mergeCell ref="B153:B155"/>
    <mergeCell ref="A156:B158"/>
    <mergeCell ref="A159:B161"/>
    <mergeCell ref="A138:A140"/>
    <mergeCell ref="B138:B140"/>
    <mergeCell ref="A141:A143"/>
    <mergeCell ref="B141:B143"/>
    <mergeCell ref="A144:A146"/>
    <mergeCell ref="B144:B146"/>
  </mergeCells>
  <printOptions horizontalCentered="1"/>
  <pageMargins left="0.35433070866141736" right="0" top="0.35433070866141736" bottom="0.15748031496062992" header="0.51181102362204722" footer="0.19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F374"/>
  <sheetViews>
    <sheetView zoomScale="110" zoomScaleNormal="110" workbookViewId="0">
      <selection activeCell="X13" sqref="X13"/>
    </sheetView>
  </sheetViews>
  <sheetFormatPr defaultRowHeight="18.75" x14ac:dyDescent="0.3"/>
  <cols>
    <col min="1" max="1" width="4.375" style="542" bestFit="1" customWidth="1"/>
    <col min="2" max="2" width="19" style="543" customWidth="1"/>
    <col min="3" max="3" width="15.75" style="543" customWidth="1"/>
    <col min="4" max="9" width="4.125" style="543" customWidth="1"/>
    <col min="10" max="10" width="4.75" style="543" customWidth="1"/>
    <col min="11" max="11" width="5.875" style="543" bestFit="1" customWidth="1"/>
    <col min="12" max="16" width="5.875" style="543" customWidth="1"/>
    <col min="17" max="19" width="4.75" style="543" bestFit="1" customWidth="1"/>
    <col min="20" max="20" width="6.875" style="543" bestFit="1" customWidth="1"/>
    <col min="21" max="21" width="7.75" style="543" customWidth="1"/>
    <col min="22" max="22" width="3.5" style="568" customWidth="1"/>
    <col min="23" max="32" width="9" style="543"/>
    <col min="33" max="16384" width="9" style="542"/>
  </cols>
  <sheetData>
    <row r="1" spans="1:21" ht="19.5" customHeight="1" x14ac:dyDescent="0.3">
      <c r="B1" s="543" t="s">
        <v>733</v>
      </c>
    </row>
    <row r="2" spans="1:21" x14ac:dyDescent="0.3">
      <c r="A2" s="1095" t="s">
        <v>384</v>
      </c>
      <c r="B2" s="1095" t="s">
        <v>158</v>
      </c>
      <c r="C2" s="1095" t="s">
        <v>238</v>
      </c>
      <c r="D2" s="1095" t="s">
        <v>150</v>
      </c>
      <c r="E2" s="1095"/>
      <c r="F2" s="1095"/>
      <c r="G2" s="1095"/>
      <c r="H2" s="1095"/>
      <c r="I2" s="1095"/>
      <c r="J2" s="1095"/>
      <c r="K2" s="1095" t="s">
        <v>239</v>
      </c>
      <c r="L2" s="1095"/>
      <c r="M2" s="1095"/>
      <c r="N2" s="1095"/>
      <c r="O2" s="1095"/>
      <c r="P2" s="1095"/>
      <c r="Q2" s="1095"/>
      <c r="R2" s="1095"/>
      <c r="S2" s="1095"/>
      <c r="T2" s="1095"/>
      <c r="U2" s="1095" t="s">
        <v>29</v>
      </c>
    </row>
    <row r="3" spans="1:21" ht="51.75" customHeight="1" x14ac:dyDescent="0.3">
      <c r="A3" s="1096"/>
      <c r="B3" s="1096"/>
      <c r="C3" s="1096"/>
      <c r="D3" s="613" t="s">
        <v>162</v>
      </c>
      <c r="E3" s="613" t="s">
        <v>163</v>
      </c>
      <c r="F3" s="613" t="s">
        <v>164</v>
      </c>
      <c r="G3" s="613" t="s">
        <v>165</v>
      </c>
      <c r="H3" s="613" t="s">
        <v>166</v>
      </c>
      <c r="I3" s="613" t="s">
        <v>167</v>
      </c>
      <c r="J3" s="613" t="s">
        <v>22</v>
      </c>
      <c r="K3" s="613" t="s">
        <v>168</v>
      </c>
      <c r="L3" s="613" t="s">
        <v>169</v>
      </c>
      <c r="M3" s="613" t="s">
        <v>170</v>
      </c>
      <c r="N3" s="613" t="s">
        <v>171</v>
      </c>
      <c r="O3" s="613" t="s">
        <v>172</v>
      </c>
      <c r="P3" s="613" t="s">
        <v>173</v>
      </c>
      <c r="Q3" s="613" t="s">
        <v>174</v>
      </c>
      <c r="R3" s="613" t="s">
        <v>175</v>
      </c>
      <c r="S3" s="613" t="s">
        <v>176</v>
      </c>
      <c r="T3" s="613" t="s">
        <v>22</v>
      </c>
      <c r="U3" s="1096"/>
    </row>
    <row r="4" spans="1:21" ht="18" customHeight="1" x14ac:dyDescent="0.3">
      <c r="A4" s="1097">
        <v>1</v>
      </c>
      <c r="B4" s="1081" t="s">
        <v>177</v>
      </c>
      <c r="C4" s="544" t="s">
        <v>252</v>
      </c>
      <c r="D4" s="545">
        <v>0</v>
      </c>
      <c r="E4" s="545">
        <v>0</v>
      </c>
      <c r="F4" s="545">
        <v>0</v>
      </c>
      <c r="G4" s="545">
        <v>0</v>
      </c>
      <c r="H4" s="545">
        <v>0</v>
      </c>
      <c r="I4" s="545">
        <v>0</v>
      </c>
      <c r="J4" s="546">
        <v>0</v>
      </c>
      <c r="K4" s="545">
        <v>29</v>
      </c>
      <c r="L4" s="545">
        <v>21</v>
      </c>
      <c r="M4" s="545">
        <v>1</v>
      </c>
      <c r="N4" s="545">
        <v>18</v>
      </c>
      <c r="O4" s="545">
        <v>1</v>
      </c>
      <c r="P4" s="545">
        <v>0</v>
      </c>
      <c r="Q4" s="545"/>
      <c r="R4" s="545"/>
      <c r="S4" s="545"/>
      <c r="T4" s="546">
        <f t="shared" ref="T4:T35" si="0">P4+O4+N4+M4+L4+K4</f>
        <v>70</v>
      </c>
      <c r="U4" s="547">
        <f t="shared" ref="U4:U67" si="1">J4+T4</f>
        <v>70</v>
      </c>
    </row>
    <row r="5" spans="1:21" ht="18" customHeight="1" x14ac:dyDescent="0.3">
      <c r="A5" s="1098"/>
      <c r="B5" s="1082"/>
      <c r="C5" s="548" t="s">
        <v>253</v>
      </c>
      <c r="D5" s="549">
        <v>0</v>
      </c>
      <c r="E5" s="549">
        <v>0</v>
      </c>
      <c r="F5" s="549">
        <v>0</v>
      </c>
      <c r="G5" s="549">
        <v>0</v>
      </c>
      <c r="H5" s="549">
        <v>0</v>
      </c>
      <c r="I5" s="549">
        <v>0</v>
      </c>
      <c r="J5" s="550">
        <v>0</v>
      </c>
      <c r="K5" s="549">
        <v>33</v>
      </c>
      <c r="L5" s="549">
        <v>20</v>
      </c>
      <c r="M5" s="549">
        <v>3</v>
      </c>
      <c r="N5" s="549">
        <v>31</v>
      </c>
      <c r="O5" s="549">
        <v>13</v>
      </c>
      <c r="P5" s="549">
        <v>0</v>
      </c>
      <c r="Q5" s="549"/>
      <c r="R5" s="549"/>
      <c r="S5" s="549"/>
      <c r="T5" s="550">
        <f t="shared" si="0"/>
        <v>100</v>
      </c>
      <c r="U5" s="551">
        <f t="shared" si="1"/>
        <v>100</v>
      </c>
    </row>
    <row r="6" spans="1:21" ht="18" customHeight="1" x14ac:dyDescent="0.3">
      <c r="A6" s="1098"/>
      <c r="B6" s="1082"/>
      <c r="C6" s="548" t="s">
        <v>22</v>
      </c>
      <c r="D6" s="549">
        <v>0</v>
      </c>
      <c r="E6" s="549">
        <v>0</v>
      </c>
      <c r="F6" s="549">
        <v>0</v>
      </c>
      <c r="G6" s="549">
        <v>0</v>
      </c>
      <c r="H6" s="549">
        <v>0</v>
      </c>
      <c r="I6" s="549">
        <v>0</v>
      </c>
      <c r="J6" s="550">
        <v>0</v>
      </c>
      <c r="K6" s="549">
        <f>SUM(K4:K5)</f>
        <v>62</v>
      </c>
      <c r="L6" s="549">
        <f t="shared" ref="L6:P6" si="2">SUM(L4:L5)</f>
        <v>41</v>
      </c>
      <c r="M6" s="549">
        <f t="shared" si="2"/>
        <v>4</v>
      </c>
      <c r="N6" s="549">
        <f t="shared" si="2"/>
        <v>49</v>
      </c>
      <c r="O6" s="549">
        <f t="shared" si="2"/>
        <v>14</v>
      </c>
      <c r="P6" s="549">
        <f t="shared" si="2"/>
        <v>0</v>
      </c>
      <c r="Q6" s="549"/>
      <c r="R6" s="549"/>
      <c r="S6" s="549"/>
      <c r="T6" s="550">
        <f t="shared" si="0"/>
        <v>170</v>
      </c>
      <c r="U6" s="551">
        <f t="shared" si="1"/>
        <v>170</v>
      </c>
    </row>
    <row r="7" spans="1:21" ht="18" customHeight="1" x14ac:dyDescent="0.3">
      <c r="A7" s="1098"/>
      <c r="B7" s="1082"/>
      <c r="C7" s="548" t="s">
        <v>83</v>
      </c>
      <c r="D7" s="549">
        <v>0</v>
      </c>
      <c r="E7" s="549">
        <v>0</v>
      </c>
      <c r="F7" s="549">
        <v>0</v>
      </c>
      <c r="G7" s="549">
        <v>0</v>
      </c>
      <c r="H7" s="549">
        <v>0</v>
      </c>
      <c r="I7" s="549">
        <v>0</v>
      </c>
      <c r="J7" s="550">
        <v>0</v>
      </c>
      <c r="K7" s="549">
        <v>75</v>
      </c>
      <c r="L7" s="549">
        <v>35</v>
      </c>
      <c r="M7" s="549">
        <v>3</v>
      </c>
      <c r="N7" s="549">
        <v>47</v>
      </c>
      <c r="O7" s="549">
        <v>14</v>
      </c>
      <c r="P7" s="549">
        <v>1</v>
      </c>
      <c r="Q7" s="549"/>
      <c r="R7" s="549"/>
      <c r="S7" s="549"/>
      <c r="T7" s="550">
        <f t="shared" si="0"/>
        <v>175</v>
      </c>
      <c r="U7" s="551">
        <f t="shared" si="1"/>
        <v>175</v>
      </c>
    </row>
    <row r="8" spans="1:21" ht="18" customHeight="1" x14ac:dyDescent="0.3">
      <c r="A8" s="1098"/>
      <c r="B8" s="1082"/>
      <c r="C8" s="548" t="s">
        <v>254</v>
      </c>
      <c r="D8" s="549">
        <v>0</v>
      </c>
      <c r="E8" s="549">
        <v>0</v>
      </c>
      <c r="F8" s="549">
        <v>0</v>
      </c>
      <c r="G8" s="549">
        <v>0</v>
      </c>
      <c r="H8" s="549">
        <v>0</v>
      </c>
      <c r="I8" s="549">
        <v>0</v>
      </c>
      <c r="J8" s="550">
        <v>0</v>
      </c>
      <c r="K8" s="549">
        <v>84</v>
      </c>
      <c r="L8" s="549">
        <v>35</v>
      </c>
      <c r="M8" s="549">
        <v>3</v>
      </c>
      <c r="N8" s="549">
        <v>47</v>
      </c>
      <c r="O8" s="549">
        <v>14</v>
      </c>
      <c r="P8" s="549">
        <v>0</v>
      </c>
      <c r="Q8" s="549"/>
      <c r="R8" s="549"/>
      <c r="S8" s="549"/>
      <c r="T8" s="550">
        <f t="shared" si="0"/>
        <v>183</v>
      </c>
      <c r="U8" s="551">
        <f t="shared" si="1"/>
        <v>183</v>
      </c>
    </row>
    <row r="9" spans="1:21" ht="18" customHeight="1" x14ac:dyDescent="0.3">
      <c r="A9" s="1098"/>
      <c r="B9" s="1082"/>
      <c r="C9" s="548" t="s">
        <v>85</v>
      </c>
      <c r="D9" s="549">
        <v>0</v>
      </c>
      <c r="E9" s="549">
        <v>0</v>
      </c>
      <c r="F9" s="549">
        <v>0</v>
      </c>
      <c r="G9" s="549">
        <v>0</v>
      </c>
      <c r="H9" s="549">
        <v>0</v>
      </c>
      <c r="I9" s="549">
        <v>0</v>
      </c>
      <c r="J9" s="550">
        <v>0</v>
      </c>
      <c r="K9" s="549">
        <v>63</v>
      </c>
      <c r="L9" s="549">
        <v>28</v>
      </c>
      <c r="M9" s="549">
        <v>4</v>
      </c>
      <c r="N9" s="549">
        <v>47</v>
      </c>
      <c r="O9" s="549">
        <v>15</v>
      </c>
      <c r="P9" s="549">
        <v>0</v>
      </c>
      <c r="Q9" s="549"/>
      <c r="R9" s="549"/>
      <c r="S9" s="549"/>
      <c r="T9" s="550">
        <f t="shared" si="0"/>
        <v>157</v>
      </c>
      <c r="U9" s="551">
        <f t="shared" si="1"/>
        <v>157</v>
      </c>
    </row>
    <row r="10" spans="1:21" ht="18" customHeight="1" x14ac:dyDescent="0.3">
      <c r="A10" s="1099"/>
      <c r="B10" s="1083"/>
      <c r="C10" s="552" t="s">
        <v>255</v>
      </c>
      <c r="D10" s="553">
        <v>0</v>
      </c>
      <c r="E10" s="553">
        <v>0</v>
      </c>
      <c r="F10" s="553">
        <v>0</v>
      </c>
      <c r="G10" s="553">
        <v>0</v>
      </c>
      <c r="H10" s="553">
        <v>0</v>
      </c>
      <c r="I10" s="553">
        <v>0</v>
      </c>
      <c r="J10" s="554">
        <v>0</v>
      </c>
      <c r="K10" s="553">
        <v>51</v>
      </c>
      <c r="L10" s="553">
        <v>35</v>
      </c>
      <c r="M10" s="553">
        <v>3</v>
      </c>
      <c r="N10" s="553">
        <v>47</v>
      </c>
      <c r="O10" s="553">
        <v>14</v>
      </c>
      <c r="P10" s="553">
        <v>0</v>
      </c>
      <c r="Q10" s="553"/>
      <c r="R10" s="553"/>
      <c r="S10" s="553"/>
      <c r="T10" s="554">
        <f t="shared" si="0"/>
        <v>150</v>
      </c>
      <c r="U10" s="555">
        <f t="shared" si="1"/>
        <v>150</v>
      </c>
    </row>
    <row r="11" spans="1:21" ht="18" customHeight="1" x14ac:dyDescent="0.3">
      <c r="A11" s="1100">
        <v>2</v>
      </c>
      <c r="B11" s="1084" t="s">
        <v>179</v>
      </c>
      <c r="C11" s="556" t="s">
        <v>252</v>
      </c>
      <c r="D11" s="557">
        <v>0</v>
      </c>
      <c r="E11" s="557">
        <v>0</v>
      </c>
      <c r="F11" s="557">
        <v>0</v>
      </c>
      <c r="G11" s="557">
        <v>0</v>
      </c>
      <c r="H11" s="557">
        <v>0</v>
      </c>
      <c r="I11" s="557">
        <v>0</v>
      </c>
      <c r="J11" s="558">
        <v>0</v>
      </c>
      <c r="K11" s="557">
        <v>15</v>
      </c>
      <c r="L11" s="557">
        <v>14</v>
      </c>
      <c r="M11" s="557">
        <v>62</v>
      </c>
      <c r="N11" s="559">
        <v>16</v>
      </c>
      <c r="O11" s="557">
        <v>1</v>
      </c>
      <c r="P11" s="557">
        <v>1</v>
      </c>
      <c r="Q11" s="557"/>
      <c r="R11" s="557"/>
      <c r="S11" s="557"/>
      <c r="T11" s="558">
        <f t="shared" si="0"/>
        <v>109</v>
      </c>
      <c r="U11" s="560">
        <f t="shared" si="1"/>
        <v>109</v>
      </c>
    </row>
    <row r="12" spans="1:21" ht="18" customHeight="1" x14ac:dyDescent="0.3">
      <c r="A12" s="1101"/>
      <c r="B12" s="1085"/>
      <c r="C12" s="548" t="s">
        <v>253</v>
      </c>
      <c r="D12" s="549">
        <v>0</v>
      </c>
      <c r="E12" s="549">
        <v>0</v>
      </c>
      <c r="F12" s="549">
        <v>0</v>
      </c>
      <c r="G12" s="549">
        <v>0</v>
      </c>
      <c r="H12" s="549">
        <v>0</v>
      </c>
      <c r="I12" s="549">
        <v>0</v>
      </c>
      <c r="J12" s="550">
        <v>0</v>
      </c>
      <c r="K12" s="549">
        <v>0</v>
      </c>
      <c r="L12" s="549">
        <v>0</v>
      </c>
      <c r="M12" s="549">
        <v>0</v>
      </c>
      <c r="N12" s="561">
        <v>2</v>
      </c>
      <c r="O12" s="549">
        <v>2</v>
      </c>
      <c r="P12" s="549">
        <v>0</v>
      </c>
      <c r="Q12" s="549"/>
      <c r="R12" s="549"/>
      <c r="S12" s="549"/>
      <c r="T12" s="550">
        <f t="shared" si="0"/>
        <v>4</v>
      </c>
      <c r="U12" s="562">
        <f t="shared" si="1"/>
        <v>4</v>
      </c>
    </row>
    <row r="13" spans="1:21" ht="18" customHeight="1" x14ac:dyDescent="0.3">
      <c r="A13" s="1101"/>
      <c r="B13" s="1085"/>
      <c r="C13" s="548" t="s">
        <v>22</v>
      </c>
      <c r="D13" s="549">
        <v>0</v>
      </c>
      <c r="E13" s="549">
        <v>0</v>
      </c>
      <c r="F13" s="549">
        <v>0</v>
      </c>
      <c r="G13" s="549">
        <v>0</v>
      </c>
      <c r="H13" s="549">
        <v>0</v>
      </c>
      <c r="I13" s="549">
        <v>0</v>
      </c>
      <c r="J13" s="550">
        <v>0</v>
      </c>
      <c r="K13" s="549">
        <v>15</v>
      </c>
      <c r="L13" s="549">
        <v>14</v>
      </c>
      <c r="M13" s="549">
        <v>62</v>
      </c>
      <c r="N13" s="561">
        <v>18</v>
      </c>
      <c r="O13" s="549">
        <v>3</v>
      </c>
      <c r="P13" s="549">
        <v>1</v>
      </c>
      <c r="Q13" s="549"/>
      <c r="R13" s="549"/>
      <c r="S13" s="549"/>
      <c r="T13" s="550">
        <f t="shared" si="0"/>
        <v>113</v>
      </c>
      <c r="U13" s="562">
        <f t="shared" si="1"/>
        <v>113</v>
      </c>
    </row>
    <row r="14" spans="1:21" ht="18" customHeight="1" x14ac:dyDescent="0.3">
      <c r="A14" s="1101"/>
      <c r="B14" s="1085"/>
      <c r="C14" s="548" t="s">
        <v>83</v>
      </c>
      <c r="D14" s="549">
        <v>0</v>
      </c>
      <c r="E14" s="549">
        <v>0</v>
      </c>
      <c r="F14" s="549">
        <v>0</v>
      </c>
      <c r="G14" s="549">
        <v>0</v>
      </c>
      <c r="H14" s="549">
        <v>0</v>
      </c>
      <c r="I14" s="549">
        <v>0</v>
      </c>
      <c r="J14" s="550">
        <v>0</v>
      </c>
      <c r="K14" s="549">
        <v>23</v>
      </c>
      <c r="L14" s="549">
        <v>44</v>
      </c>
      <c r="M14" s="549">
        <v>79</v>
      </c>
      <c r="N14" s="561">
        <v>29</v>
      </c>
      <c r="O14" s="549">
        <v>5</v>
      </c>
      <c r="P14" s="549">
        <v>0</v>
      </c>
      <c r="Q14" s="549"/>
      <c r="R14" s="549"/>
      <c r="S14" s="549"/>
      <c r="T14" s="550">
        <f t="shared" si="0"/>
        <v>180</v>
      </c>
      <c r="U14" s="562">
        <f t="shared" si="1"/>
        <v>180</v>
      </c>
    </row>
    <row r="15" spans="1:21" ht="18" customHeight="1" x14ac:dyDescent="0.3">
      <c r="A15" s="1101"/>
      <c r="B15" s="1085"/>
      <c r="C15" s="548" t="s">
        <v>254</v>
      </c>
      <c r="D15" s="549">
        <v>0</v>
      </c>
      <c r="E15" s="549">
        <v>0</v>
      </c>
      <c r="F15" s="549">
        <v>0</v>
      </c>
      <c r="G15" s="549">
        <v>0</v>
      </c>
      <c r="H15" s="549">
        <v>0</v>
      </c>
      <c r="I15" s="549">
        <v>0</v>
      </c>
      <c r="J15" s="550">
        <v>0</v>
      </c>
      <c r="K15" s="549">
        <v>11</v>
      </c>
      <c r="L15" s="549">
        <v>7</v>
      </c>
      <c r="M15" s="549">
        <v>15</v>
      </c>
      <c r="N15" s="561">
        <v>3</v>
      </c>
      <c r="O15" s="549">
        <v>3</v>
      </c>
      <c r="P15" s="549">
        <v>4</v>
      </c>
      <c r="Q15" s="549"/>
      <c r="R15" s="549"/>
      <c r="S15" s="549"/>
      <c r="T15" s="550">
        <f t="shared" si="0"/>
        <v>43</v>
      </c>
      <c r="U15" s="562">
        <f t="shared" si="1"/>
        <v>43</v>
      </c>
    </row>
    <row r="16" spans="1:21" ht="18" customHeight="1" x14ac:dyDescent="0.3">
      <c r="A16" s="1101"/>
      <c r="B16" s="1085"/>
      <c r="C16" s="548" t="s">
        <v>85</v>
      </c>
      <c r="D16" s="549">
        <v>0</v>
      </c>
      <c r="E16" s="549">
        <v>0</v>
      </c>
      <c r="F16" s="549">
        <v>0</v>
      </c>
      <c r="G16" s="549">
        <v>0</v>
      </c>
      <c r="H16" s="549">
        <v>0</v>
      </c>
      <c r="I16" s="549">
        <v>0</v>
      </c>
      <c r="J16" s="550">
        <v>0</v>
      </c>
      <c r="K16" s="549">
        <v>42</v>
      </c>
      <c r="L16" s="549">
        <v>91</v>
      </c>
      <c r="M16" s="549">
        <v>135</v>
      </c>
      <c r="N16" s="561">
        <v>66</v>
      </c>
      <c r="O16" s="549">
        <v>2</v>
      </c>
      <c r="P16" s="549">
        <v>0</v>
      </c>
      <c r="Q16" s="549"/>
      <c r="R16" s="549"/>
      <c r="S16" s="549"/>
      <c r="T16" s="550">
        <f t="shared" si="0"/>
        <v>336</v>
      </c>
      <c r="U16" s="562">
        <f t="shared" si="1"/>
        <v>336</v>
      </c>
    </row>
    <row r="17" spans="1:21" ht="18" customHeight="1" x14ac:dyDescent="0.3">
      <c r="A17" s="1102"/>
      <c r="B17" s="1086"/>
      <c r="C17" s="563" t="s">
        <v>255</v>
      </c>
      <c r="D17" s="564">
        <v>0</v>
      </c>
      <c r="E17" s="564">
        <v>0</v>
      </c>
      <c r="F17" s="564">
        <v>0</v>
      </c>
      <c r="G17" s="564">
        <v>0</v>
      </c>
      <c r="H17" s="564">
        <v>0</v>
      </c>
      <c r="I17" s="564">
        <v>0</v>
      </c>
      <c r="J17" s="565">
        <v>0</v>
      </c>
      <c r="K17" s="564">
        <v>11</v>
      </c>
      <c r="L17" s="564">
        <v>13</v>
      </c>
      <c r="M17" s="564">
        <v>41</v>
      </c>
      <c r="N17" s="566">
        <v>8</v>
      </c>
      <c r="O17" s="564">
        <v>2</v>
      </c>
      <c r="P17" s="564">
        <v>0</v>
      </c>
      <c r="Q17" s="564"/>
      <c r="R17" s="564"/>
      <c r="S17" s="564"/>
      <c r="T17" s="565">
        <f t="shared" si="0"/>
        <v>75</v>
      </c>
      <c r="U17" s="567">
        <f t="shared" si="1"/>
        <v>75</v>
      </c>
    </row>
    <row r="18" spans="1:21" ht="18" customHeight="1" x14ac:dyDescent="0.3">
      <c r="A18" s="1097">
        <v>3</v>
      </c>
      <c r="B18" s="1081" t="s">
        <v>180</v>
      </c>
      <c r="C18" s="544" t="s">
        <v>252</v>
      </c>
      <c r="D18" s="545">
        <v>0</v>
      </c>
      <c r="E18" s="545">
        <v>0</v>
      </c>
      <c r="F18" s="545">
        <v>0</v>
      </c>
      <c r="G18" s="545">
        <v>0</v>
      </c>
      <c r="H18" s="545">
        <v>0</v>
      </c>
      <c r="I18" s="545">
        <v>0</v>
      </c>
      <c r="J18" s="546">
        <v>0</v>
      </c>
      <c r="K18" s="545">
        <v>0</v>
      </c>
      <c r="L18" s="545">
        <v>0</v>
      </c>
      <c r="M18" s="545">
        <v>0</v>
      </c>
      <c r="N18" s="545">
        <v>0</v>
      </c>
      <c r="O18" s="545">
        <v>0</v>
      </c>
      <c r="P18" s="545">
        <v>0</v>
      </c>
      <c r="Q18" s="545"/>
      <c r="R18" s="545"/>
      <c r="S18" s="545"/>
      <c r="T18" s="546">
        <f t="shared" si="0"/>
        <v>0</v>
      </c>
      <c r="U18" s="547">
        <f t="shared" si="1"/>
        <v>0</v>
      </c>
    </row>
    <row r="19" spans="1:21" ht="18" customHeight="1" x14ac:dyDescent="0.3">
      <c r="A19" s="1098"/>
      <c r="B19" s="1082"/>
      <c r="C19" s="548" t="s">
        <v>253</v>
      </c>
      <c r="D19" s="549">
        <v>0</v>
      </c>
      <c r="E19" s="549">
        <v>0</v>
      </c>
      <c r="F19" s="549">
        <v>0</v>
      </c>
      <c r="G19" s="549">
        <v>0</v>
      </c>
      <c r="H19" s="549">
        <v>0</v>
      </c>
      <c r="I19" s="549">
        <v>0</v>
      </c>
      <c r="J19" s="550">
        <v>0</v>
      </c>
      <c r="K19" s="549">
        <v>186</v>
      </c>
      <c r="L19" s="549">
        <v>76</v>
      </c>
      <c r="M19" s="549">
        <v>81</v>
      </c>
      <c r="N19" s="549">
        <v>10</v>
      </c>
      <c r="O19" s="549">
        <v>2</v>
      </c>
      <c r="P19" s="549">
        <v>1</v>
      </c>
      <c r="Q19" s="549"/>
      <c r="R19" s="549"/>
      <c r="S19" s="549"/>
      <c r="T19" s="550">
        <f t="shared" si="0"/>
        <v>356</v>
      </c>
      <c r="U19" s="551">
        <f t="shared" si="1"/>
        <v>356</v>
      </c>
    </row>
    <row r="20" spans="1:21" ht="18" customHeight="1" x14ac:dyDescent="0.3">
      <c r="A20" s="1098"/>
      <c r="B20" s="1082"/>
      <c r="C20" s="548" t="s">
        <v>22</v>
      </c>
      <c r="D20" s="549">
        <v>0</v>
      </c>
      <c r="E20" s="549">
        <v>0</v>
      </c>
      <c r="F20" s="549">
        <v>0</v>
      </c>
      <c r="G20" s="549">
        <v>0</v>
      </c>
      <c r="H20" s="549">
        <v>0</v>
      </c>
      <c r="I20" s="549">
        <v>0</v>
      </c>
      <c r="J20" s="550">
        <v>0</v>
      </c>
      <c r="K20" s="549">
        <v>186</v>
      </c>
      <c r="L20" s="549">
        <v>76</v>
      </c>
      <c r="M20" s="549">
        <v>81</v>
      </c>
      <c r="N20" s="549">
        <v>10</v>
      </c>
      <c r="O20" s="549">
        <v>2</v>
      </c>
      <c r="P20" s="549">
        <v>1</v>
      </c>
      <c r="Q20" s="549"/>
      <c r="R20" s="549"/>
      <c r="S20" s="549"/>
      <c r="T20" s="550">
        <f t="shared" si="0"/>
        <v>356</v>
      </c>
      <c r="U20" s="551">
        <f t="shared" si="1"/>
        <v>356</v>
      </c>
    </row>
    <row r="21" spans="1:21" ht="18" customHeight="1" x14ac:dyDescent="0.3">
      <c r="A21" s="1098"/>
      <c r="B21" s="1082"/>
      <c r="C21" s="548" t="s">
        <v>83</v>
      </c>
      <c r="D21" s="549">
        <v>0</v>
      </c>
      <c r="E21" s="549">
        <v>0</v>
      </c>
      <c r="F21" s="549">
        <v>0</v>
      </c>
      <c r="G21" s="549">
        <v>0</v>
      </c>
      <c r="H21" s="549">
        <v>0</v>
      </c>
      <c r="I21" s="549">
        <v>0</v>
      </c>
      <c r="J21" s="550">
        <v>0</v>
      </c>
      <c r="K21" s="549">
        <v>92</v>
      </c>
      <c r="L21" s="549">
        <v>119</v>
      </c>
      <c r="M21" s="549">
        <v>153</v>
      </c>
      <c r="N21" s="549">
        <v>26</v>
      </c>
      <c r="O21" s="549">
        <v>3</v>
      </c>
      <c r="P21" s="549">
        <v>0</v>
      </c>
      <c r="Q21" s="549"/>
      <c r="R21" s="549"/>
      <c r="S21" s="549"/>
      <c r="T21" s="550">
        <f t="shared" si="0"/>
        <v>393</v>
      </c>
      <c r="U21" s="551">
        <f t="shared" si="1"/>
        <v>393</v>
      </c>
    </row>
    <row r="22" spans="1:21" ht="18" customHeight="1" x14ac:dyDescent="0.3">
      <c r="A22" s="1098"/>
      <c r="B22" s="1082"/>
      <c r="C22" s="548" t="s">
        <v>254</v>
      </c>
      <c r="D22" s="549">
        <v>0</v>
      </c>
      <c r="E22" s="549">
        <v>0</v>
      </c>
      <c r="F22" s="549">
        <v>0</v>
      </c>
      <c r="G22" s="549">
        <v>0</v>
      </c>
      <c r="H22" s="549">
        <v>0</v>
      </c>
      <c r="I22" s="549">
        <v>0</v>
      </c>
      <c r="J22" s="550">
        <v>0</v>
      </c>
      <c r="K22" s="549">
        <v>173</v>
      </c>
      <c r="L22" s="549">
        <v>195</v>
      </c>
      <c r="M22" s="549">
        <v>163</v>
      </c>
      <c r="N22" s="549">
        <v>25</v>
      </c>
      <c r="O22" s="549">
        <v>3</v>
      </c>
      <c r="P22" s="549">
        <v>0</v>
      </c>
      <c r="Q22" s="549"/>
      <c r="R22" s="549"/>
      <c r="S22" s="549"/>
      <c r="T22" s="550">
        <f t="shared" si="0"/>
        <v>559</v>
      </c>
      <c r="U22" s="551">
        <f t="shared" si="1"/>
        <v>559</v>
      </c>
    </row>
    <row r="23" spans="1:21" ht="18" customHeight="1" x14ac:dyDescent="0.3">
      <c r="A23" s="1098"/>
      <c r="B23" s="1082"/>
      <c r="C23" s="548" t="s">
        <v>85</v>
      </c>
      <c r="D23" s="549">
        <v>0</v>
      </c>
      <c r="E23" s="549">
        <v>0</v>
      </c>
      <c r="F23" s="549">
        <v>0</v>
      </c>
      <c r="G23" s="549">
        <v>0</v>
      </c>
      <c r="H23" s="549">
        <v>0</v>
      </c>
      <c r="I23" s="549">
        <v>0</v>
      </c>
      <c r="J23" s="550">
        <v>0</v>
      </c>
      <c r="K23" s="549">
        <v>235</v>
      </c>
      <c r="L23" s="549">
        <v>29</v>
      </c>
      <c r="M23" s="549">
        <v>4</v>
      </c>
      <c r="N23" s="549">
        <v>17</v>
      </c>
      <c r="O23" s="549">
        <v>3</v>
      </c>
      <c r="P23" s="549">
        <v>1</v>
      </c>
      <c r="Q23" s="549"/>
      <c r="R23" s="549"/>
      <c r="S23" s="549"/>
      <c r="T23" s="550">
        <f t="shared" si="0"/>
        <v>289</v>
      </c>
      <c r="U23" s="551">
        <f t="shared" si="1"/>
        <v>289</v>
      </c>
    </row>
    <row r="24" spans="1:21" ht="18" customHeight="1" x14ac:dyDescent="0.3">
      <c r="A24" s="1099"/>
      <c r="B24" s="1083"/>
      <c r="C24" s="552" t="s">
        <v>255</v>
      </c>
      <c r="D24" s="553">
        <v>0</v>
      </c>
      <c r="E24" s="553">
        <v>0</v>
      </c>
      <c r="F24" s="553">
        <v>0</v>
      </c>
      <c r="G24" s="553">
        <v>0</v>
      </c>
      <c r="H24" s="553">
        <v>0</v>
      </c>
      <c r="I24" s="553">
        <v>0</v>
      </c>
      <c r="J24" s="554">
        <v>0</v>
      </c>
      <c r="K24" s="553">
        <v>106</v>
      </c>
      <c r="L24" s="553">
        <v>8</v>
      </c>
      <c r="M24" s="553">
        <v>75</v>
      </c>
      <c r="N24" s="553">
        <v>9</v>
      </c>
      <c r="O24" s="553">
        <v>2</v>
      </c>
      <c r="P24" s="553">
        <v>0</v>
      </c>
      <c r="Q24" s="553"/>
      <c r="R24" s="553"/>
      <c r="S24" s="553"/>
      <c r="T24" s="554">
        <f t="shared" si="0"/>
        <v>200</v>
      </c>
      <c r="U24" s="555">
        <f t="shared" si="1"/>
        <v>200</v>
      </c>
    </row>
    <row r="25" spans="1:21" ht="18" customHeight="1" x14ac:dyDescent="0.3">
      <c r="A25" s="1100">
        <v>4</v>
      </c>
      <c r="B25" s="1084" t="s">
        <v>181</v>
      </c>
      <c r="C25" s="556" t="s">
        <v>252</v>
      </c>
      <c r="D25" s="557">
        <v>0</v>
      </c>
      <c r="E25" s="557">
        <v>0</v>
      </c>
      <c r="F25" s="557">
        <v>0</v>
      </c>
      <c r="G25" s="557">
        <v>0</v>
      </c>
      <c r="H25" s="557">
        <v>0</v>
      </c>
      <c r="I25" s="557">
        <v>0</v>
      </c>
      <c r="J25" s="558">
        <v>0</v>
      </c>
      <c r="K25" s="557">
        <v>33</v>
      </c>
      <c r="L25" s="557">
        <v>22</v>
      </c>
      <c r="M25" s="557">
        <v>5</v>
      </c>
      <c r="N25" s="557">
        <v>1</v>
      </c>
      <c r="O25" s="557">
        <v>1</v>
      </c>
      <c r="P25" s="557">
        <v>0</v>
      </c>
      <c r="Q25" s="557"/>
      <c r="R25" s="557"/>
      <c r="S25" s="557"/>
      <c r="T25" s="558">
        <f t="shared" si="0"/>
        <v>62</v>
      </c>
      <c r="U25" s="560">
        <f t="shared" si="1"/>
        <v>62</v>
      </c>
    </row>
    <row r="26" spans="1:21" ht="18" customHeight="1" x14ac:dyDescent="0.3">
      <c r="A26" s="1101"/>
      <c r="B26" s="1085"/>
      <c r="C26" s="548" t="s">
        <v>253</v>
      </c>
      <c r="D26" s="549">
        <v>0</v>
      </c>
      <c r="E26" s="549">
        <v>0</v>
      </c>
      <c r="F26" s="549">
        <v>0</v>
      </c>
      <c r="G26" s="549">
        <v>0</v>
      </c>
      <c r="H26" s="549">
        <v>0</v>
      </c>
      <c r="I26" s="549">
        <v>0</v>
      </c>
      <c r="J26" s="550">
        <v>0</v>
      </c>
      <c r="K26" s="549">
        <v>35</v>
      </c>
      <c r="L26" s="549">
        <v>19</v>
      </c>
      <c r="M26" s="549">
        <v>5</v>
      </c>
      <c r="N26" s="549">
        <v>4</v>
      </c>
      <c r="O26" s="549">
        <v>6</v>
      </c>
      <c r="P26" s="549">
        <v>2</v>
      </c>
      <c r="Q26" s="549"/>
      <c r="R26" s="549"/>
      <c r="S26" s="549"/>
      <c r="T26" s="550">
        <f t="shared" si="0"/>
        <v>71</v>
      </c>
      <c r="U26" s="562">
        <f t="shared" si="1"/>
        <v>71</v>
      </c>
    </row>
    <row r="27" spans="1:21" ht="18" customHeight="1" x14ac:dyDescent="0.3">
      <c r="A27" s="1101"/>
      <c r="B27" s="1085"/>
      <c r="C27" s="548" t="s">
        <v>22</v>
      </c>
      <c r="D27" s="549">
        <v>0</v>
      </c>
      <c r="E27" s="549">
        <v>0</v>
      </c>
      <c r="F27" s="549">
        <v>0</v>
      </c>
      <c r="G27" s="549">
        <v>0</v>
      </c>
      <c r="H27" s="549">
        <v>0</v>
      </c>
      <c r="I27" s="549">
        <v>0</v>
      </c>
      <c r="J27" s="550">
        <v>0</v>
      </c>
      <c r="K27" s="549">
        <v>68</v>
      </c>
      <c r="L27" s="549">
        <v>41</v>
      </c>
      <c r="M27" s="549">
        <v>10</v>
      </c>
      <c r="N27" s="549">
        <v>5</v>
      </c>
      <c r="O27" s="549">
        <v>7</v>
      </c>
      <c r="P27" s="549">
        <v>2</v>
      </c>
      <c r="Q27" s="549"/>
      <c r="R27" s="549"/>
      <c r="S27" s="549"/>
      <c r="T27" s="550">
        <f t="shared" si="0"/>
        <v>133</v>
      </c>
      <c r="U27" s="562">
        <f t="shared" si="1"/>
        <v>133</v>
      </c>
    </row>
    <row r="28" spans="1:21" ht="18" customHeight="1" x14ac:dyDescent="0.3">
      <c r="A28" s="1101"/>
      <c r="B28" s="1085"/>
      <c r="C28" s="548" t="s">
        <v>83</v>
      </c>
      <c r="D28" s="549">
        <v>0</v>
      </c>
      <c r="E28" s="549">
        <v>0</v>
      </c>
      <c r="F28" s="549">
        <v>0</v>
      </c>
      <c r="G28" s="549">
        <v>0</v>
      </c>
      <c r="H28" s="549">
        <v>0</v>
      </c>
      <c r="I28" s="549">
        <v>0</v>
      </c>
      <c r="J28" s="550">
        <v>0</v>
      </c>
      <c r="K28" s="549">
        <v>57</v>
      </c>
      <c r="L28" s="549">
        <v>26</v>
      </c>
      <c r="M28" s="549">
        <v>37</v>
      </c>
      <c r="N28" s="549">
        <v>1</v>
      </c>
      <c r="O28" s="549">
        <v>9</v>
      </c>
      <c r="P28" s="549">
        <v>13</v>
      </c>
      <c r="Q28" s="549"/>
      <c r="R28" s="549"/>
      <c r="S28" s="549"/>
      <c r="T28" s="550">
        <f t="shared" si="0"/>
        <v>143</v>
      </c>
      <c r="U28" s="562">
        <f t="shared" si="1"/>
        <v>143</v>
      </c>
    </row>
    <row r="29" spans="1:21" ht="18" customHeight="1" x14ac:dyDescent="0.3">
      <c r="A29" s="1101"/>
      <c r="B29" s="1085"/>
      <c r="C29" s="548" t="s">
        <v>254</v>
      </c>
      <c r="D29" s="549">
        <v>0</v>
      </c>
      <c r="E29" s="549">
        <v>0</v>
      </c>
      <c r="F29" s="549">
        <v>0</v>
      </c>
      <c r="G29" s="549">
        <v>0</v>
      </c>
      <c r="H29" s="549">
        <v>0</v>
      </c>
      <c r="I29" s="549">
        <v>0</v>
      </c>
      <c r="J29" s="550">
        <v>0</v>
      </c>
      <c r="K29" s="549">
        <v>40</v>
      </c>
      <c r="L29" s="549">
        <v>26</v>
      </c>
      <c r="M29" s="549">
        <v>8</v>
      </c>
      <c r="N29" s="549">
        <v>1</v>
      </c>
      <c r="O29" s="549">
        <v>3</v>
      </c>
      <c r="P29" s="549">
        <v>5</v>
      </c>
      <c r="Q29" s="549"/>
      <c r="R29" s="549"/>
      <c r="S29" s="549"/>
      <c r="T29" s="550">
        <f t="shared" si="0"/>
        <v>83</v>
      </c>
      <c r="U29" s="562">
        <f t="shared" si="1"/>
        <v>83</v>
      </c>
    </row>
    <row r="30" spans="1:21" ht="18" customHeight="1" x14ac:dyDescent="0.3">
      <c r="A30" s="1101"/>
      <c r="B30" s="1085"/>
      <c r="C30" s="548" t="s">
        <v>85</v>
      </c>
      <c r="D30" s="549">
        <v>0</v>
      </c>
      <c r="E30" s="549">
        <v>0</v>
      </c>
      <c r="F30" s="549">
        <v>0</v>
      </c>
      <c r="G30" s="549">
        <v>0</v>
      </c>
      <c r="H30" s="549">
        <v>0</v>
      </c>
      <c r="I30" s="549">
        <v>0</v>
      </c>
      <c r="J30" s="550">
        <v>0</v>
      </c>
      <c r="K30" s="549">
        <v>36</v>
      </c>
      <c r="L30" s="549">
        <v>35</v>
      </c>
      <c r="M30" s="549">
        <v>50</v>
      </c>
      <c r="N30" s="549">
        <v>2</v>
      </c>
      <c r="O30" s="549">
        <v>12</v>
      </c>
      <c r="P30" s="549">
        <v>56</v>
      </c>
      <c r="Q30" s="549"/>
      <c r="R30" s="549"/>
      <c r="S30" s="549"/>
      <c r="T30" s="550">
        <f t="shared" si="0"/>
        <v>191</v>
      </c>
      <c r="U30" s="562">
        <f t="shared" si="1"/>
        <v>191</v>
      </c>
    </row>
    <row r="31" spans="1:21" ht="18" customHeight="1" x14ac:dyDescent="0.3">
      <c r="A31" s="1102"/>
      <c r="B31" s="1086"/>
      <c r="C31" s="563" t="s">
        <v>255</v>
      </c>
      <c r="D31" s="564">
        <v>0</v>
      </c>
      <c r="E31" s="564">
        <v>0</v>
      </c>
      <c r="F31" s="564">
        <v>0</v>
      </c>
      <c r="G31" s="564">
        <v>0</v>
      </c>
      <c r="H31" s="564">
        <v>0</v>
      </c>
      <c r="I31" s="564">
        <v>0</v>
      </c>
      <c r="J31" s="565">
        <v>0</v>
      </c>
      <c r="K31" s="564">
        <v>30</v>
      </c>
      <c r="L31" s="564">
        <v>18</v>
      </c>
      <c r="M31" s="564">
        <v>2</v>
      </c>
      <c r="N31" s="564">
        <v>1</v>
      </c>
      <c r="O31" s="564">
        <v>2</v>
      </c>
      <c r="P31" s="564">
        <v>0</v>
      </c>
      <c r="Q31" s="564"/>
      <c r="R31" s="564"/>
      <c r="S31" s="564"/>
      <c r="T31" s="565">
        <f t="shared" si="0"/>
        <v>53</v>
      </c>
      <c r="U31" s="567">
        <f t="shared" si="1"/>
        <v>53</v>
      </c>
    </row>
    <row r="32" spans="1:21" ht="18" customHeight="1" x14ac:dyDescent="0.3">
      <c r="A32" s="1097">
        <v>5</v>
      </c>
      <c r="B32" s="1081" t="s">
        <v>182</v>
      </c>
      <c r="C32" s="544" t="s">
        <v>252</v>
      </c>
      <c r="D32" s="545">
        <v>0</v>
      </c>
      <c r="E32" s="545">
        <v>0</v>
      </c>
      <c r="F32" s="545">
        <v>0</v>
      </c>
      <c r="G32" s="545">
        <v>0</v>
      </c>
      <c r="H32" s="545">
        <v>0</v>
      </c>
      <c r="I32" s="545">
        <v>0</v>
      </c>
      <c r="J32" s="546">
        <v>0</v>
      </c>
      <c r="K32" s="545">
        <v>115</v>
      </c>
      <c r="L32" s="545">
        <v>19</v>
      </c>
      <c r="M32" s="545">
        <v>69</v>
      </c>
      <c r="N32" s="545">
        <v>18</v>
      </c>
      <c r="O32" s="545">
        <v>9</v>
      </c>
      <c r="P32" s="545">
        <v>1</v>
      </c>
      <c r="Q32" s="545"/>
      <c r="R32" s="545"/>
      <c r="S32" s="545"/>
      <c r="T32" s="546">
        <f t="shared" si="0"/>
        <v>231</v>
      </c>
      <c r="U32" s="547">
        <f t="shared" si="1"/>
        <v>231</v>
      </c>
    </row>
    <row r="33" spans="1:21" ht="18" customHeight="1" x14ac:dyDescent="0.3">
      <c r="A33" s="1098"/>
      <c r="B33" s="1082"/>
      <c r="C33" s="548" t="s">
        <v>253</v>
      </c>
      <c r="D33" s="549">
        <v>0</v>
      </c>
      <c r="E33" s="549">
        <v>0</v>
      </c>
      <c r="F33" s="549">
        <v>0</v>
      </c>
      <c r="G33" s="549">
        <v>0</v>
      </c>
      <c r="H33" s="549">
        <v>0</v>
      </c>
      <c r="I33" s="549">
        <v>0</v>
      </c>
      <c r="J33" s="550">
        <v>0</v>
      </c>
      <c r="K33" s="549">
        <v>118</v>
      </c>
      <c r="L33" s="549">
        <v>21</v>
      </c>
      <c r="M33" s="549">
        <v>82</v>
      </c>
      <c r="N33" s="549">
        <v>57</v>
      </c>
      <c r="O33" s="549">
        <v>19</v>
      </c>
      <c r="P33" s="549">
        <v>2</v>
      </c>
      <c r="Q33" s="549"/>
      <c r="R33" s="549"/>
      <c r="S33" s="549"/>
      <c r="T33" s="550">
        <f t="shared" si="0"/>
        <v>299</v>
      </c>
      <c r="U33" s="551">
        <f t="shared" si="1"/>
        <v>299</v>
      </c>
    </row>
    <row r="34" spans="1:21" ht="18" customHeight="1" x14ac:dyDescent="0.3">
      <c r="A34" s="1098"/>
      <c r="B34" s="1082"/>
      <c r="C34" s="548" t="s">
        <v>22</v>
      </c>
      <c r="D34" s="549">
        <v>0</v>
      </c>
      <c r="E34" s="549">
        <v>0</v>
      </c>
      <c r="F34" s="549">
        <v>0</v>
      </c>
      <c r="G34" s="549">
        <v>0</v>
      </c>
      <c r="H34" s="549">
        <v>0</v>
      </c>
      <c r="I34" s="549">
        <v>0</v>
      </c>
      <c r="J34" s="550">
        <v>0</v>
      </c>
      <c r="K34" s="549">
        <v>233</v>
      </c>
      <c r="L34" s="549">
        <v>40</v>
      </c>
      <c r="M34" s="549">
        <v>151</v>
      </c>
      <c r="N34" s="549">
        <v>75</v>
      </c>
      <c r="O34" s="549">
        <v>28</v>
      </c>
      <c r="P34" s="549">
        <v>3</v>
      </c>
      <c r="Q34" s="549"/>
      <c r="R34" s="549"/>
      <c r="S34" s="549"/>
      <c r="T34" s="550">
        <f t="shared" si="0"/>
        <v>530</v>
      </c>
      <c r="U34" s="551">
        <f t="shared" si="1"/>
        <v>530</v>
      </c>
    </row>
    <row r="35" spans="1:21" ht="18" customHeight="1" x14ac:dyDescent="0.3">
      <c r="A35" s="1098"/>
      <c r="B35" s="1082"/>
      <c r="C35" s="548" t="s">
        <v>83</v>
      </c>
      <c r="D35" s="549">
        <v>0</v>
      </c>
      <c r="E35" s="549">
        <v>0</v>
      </c>
      <c r="F35" s="549">
        <v>0</v>
      </c>
      <c r="G35" s="549">
        <v>0</v>
      </c>
      <c r="H35" s="549">
        <v>0</v>
      </c>
      <c r="I35" s="549">
        <v>0</v>
      </c>
      <c r="J35" s="550">
        <v>0</v>
      </c>
      <c r="K35" s="549">
        <v>301</v>
      </c>
      <c r="L35" s="549">
        <v>38</v>
      </c>
      <c r="M35" s="549">
        <v>153</v>
      </c>
      <c r="N35" s="549">
        <v>78</v>
      </c>
      <c r="O35" s="549">
        <v>29</v>
      </c>
      <c r="P35" s="549">
        <v>3</v>
      </c>
      <c r="Q35" s="549"/>
      <c r="R35" s="549"/>
      <c r="S35" s="549"/>
      <c r="T35" s="550">
        <f t="shared" si="0"/>
        <v>602</v>
      </c>
      <c r="U35" s="551">
        <f t="shared" si="1"/>
        <v>602</v>
      </c>
    </row>
    <row r="36" spans="1:21" ht="18" customHeight="1" x14ac:dyDescent="0.3">
      <c r="A36" s="1098"/>
      <c r="B36" s="1082"/>
      <c r="C36" s="548" t="s">
        <v>254</v>
      </c>
      <c r="D36" s="549">
        <v>0</v>
      </c>
      <c r="E36" s="549">
        <v>0</v>
      </c>
      <c r="F36" s="549">
        <v>0</v>
      </c>
      <c r="G36" s="549">
        <v>0</v>
      </c>
      <c r="H36" s="549">
        <v>0</v>
      </c>
      <c r="I36" s="549">
        <v>0</v>
      </c>
      <c r="J36" s="550">
        <v>0</v>
      </c>
      <c r="K36" s="549">
        <v>301</v>
      </c>
      <c r="L36" s="549">
        <v>36</v>
      </c>
      <c r="M36" s="549">
        <v>153</v>
      </c>
      <c r="N36" s="549">
        <v>79</v>
      </c>
      <c r="O36" s="549">
        <v>26</v>
      </c>
      <c r="P36" s="549">
        <v>3</v>
      </c>
      <c r="Q36" s="549"/>
      <c r="R36" s="549"/>
      <c r="S36" s="549"/>
      <c r="T36" s="550">
        <f t="shared" ref="T36:T67" si="3">P36+O36+N36+M36+L36+K36</f>
        <v>598</v>
      </c>
      <c r="U36" s="551">
        <f t="shared" si="1"/>
        <v>598</v>
      </c>
    </row>
    <row r="37" spans="1:21" ht="18" customHeight="1" x14ac:dyDescent="0.3">
      <c r="A37" s="1098"/>
      <c r="B37" s="1082"/>
      <c r="C37" s="548" t="s">
        <v>85</v>
      </c>
      <c r="D37" s="549">
        <v>0</v>
      </c>
      <c r="E37" s="549">
        <v>0</v>
      </c>
      <c r="F37" s="549">
        <v>0</v>
      </c>
      <c r="G37" s="549">
        <v>0</v>
      </c>
      <c r="H37" s="549">
        <v>0</v>
      </c>
      <c r="I37" s="549">
        <v>0</v>
      </c>
      <c r="J37" s="550">
        <v>0</v>
      </c>
      <c r="K37" s="549">
        <v>292</v>
      </c>
      <c r="L37" s="549">
        <v>34</v>
      </c>
      <c r="M37" s="549">
        <v>156</v>
      </c>
      <c r="N37" s="549">
        <v>77</v>
      </c>
      <c r="O37" s="549">
        <v>29</v>
      </c>
      <c r="P37" s="549">
        <v>3</v>
      </c>
      <c r="Q37" s="549"/>
      <c r="R37" s="549"/>
      <c r="S37" s="549"/>
      <c r="T37" s="550">
        <f t="shared" si="3"/>
        <v>591</v>
      </c>
      <c r="U37" s="551">
        <f t="shared" si="1"/>
        <v>591</v>
      </c>
    </row>
    <row r="38" spans="1:21" ht="18" customHeight="1" x14ac:dyDescent="0.3">
      <c r="A38" s="1099"/>
      <c r="B38" s="1083"/>
      <c r="C38" s="552" t="s">
        <v>255</v>
      </c>
      <c r="D38" s="553">
        <v>0</v>
      </c>
      <c r="E38" s="553">
        <v>0</v>
      </c>
      <c r="F38" s="553">
        <v>0</v>
      </c>
      <c r="G38" s="553">
        <v>0</v>
      </c>
      <c r="H38" s="553">
        <v>0</v>
      </c>
      <c r="I38" s="553">
        <v>0</v>
      </c>
      <c r="J38" s="554">
        <v>0</v>
      </c>
      <c r="K38" s="553">
        <v>295</v>
      </c>
      <c r="L38" s="553">
        <v>36</v>
      </c>
      <c r="M38" s="553">
        <v>153</v>
      </c>
      <c r="N38" s="553">
        <v>79</v>
      </c>
      <c r="O38" s="553">
        <v>28</v>
      </c>
      <c r="P38" s="553">
        <v>3</v>
      </c>
      <c r="Q38" s="553"/>
      <c r="R38" s="553"/>
      <c r="S38" s="553"/>
      <c r="T38" s="554">
        <f t="shared" si="3"/>
        <v>594</v>
      </c>
      <c r="U38" s="555">
        <f t="shared" si="1"/>
        <v>594</v>
      </c>
    </row>
    <row r="39" spans="1:21" ht="18" customHeight="1" x14ac:dyDescent="0.3">
      <c r="A39" s="1097">
        <v>6</v>
      </c>
      <c r="B39" s="1103" t="s">
        <v>278</v>
      </c>
      <c r="C39" s="544" t="s">
        <v>252</v>
      </c>
      <c r="D39" s="545">
        <v>0</v>
      </c>
      <c r="E39" s="545">
        <v>0</v>
      </c>
      <c r="F39" s="545">
        <v>0</v>
      </c>
      <c r="G39" s="545">
        <v>0</v>
      </c>
      <c r="H39" s="545">
        <v>0</v>
      </c>
      <c r="I39" s="545">
        <v>0</v>
      </c>
      <c r="J39" s="546">
        <v>0</v>
      </c>
      <c r="K39" s="545">
        <v>100</v>
      </c>
      <c r="L39" s="545">
        <v>30</v>
      </c>
      <c r="M39" s="545">
        <v>2</v>
      </c>
      <c r="N39" s="545">
        <v>10</v>
      </c>
      <c r="O39" s="545">
        <v>2</v>
      </c>
      <c r="P39" s="545">
        <v>0</v>
      </c>
      <c r="Q39" s="545"/>
      <c r="R39" s="545"/>
      <c r="S39" s="545"/>
      <c r="T39" s="546">
        <f t="shared" si="3"/>
        <v>144</v>
      </c>
      <c r="U39" s="547">
        <f t="shared" si="1"/>
        <v>144</v>
      </c>
    </row>
    <row r="40" spans="1:21" ht="18" customHeight="1" x14ac:dyDescent="0.3">
      <c r="A40" s="1098"/>
      <c r="B40" s="1085"/>
      <c r="C40" s="548" t="s">
        <v>253</v>
      </c>
      <c r="D40" s="549">
        <v>0</v>
      </c>
      <c r="E40" s="549">
        <v>0</v>
      </c>
      <c r="F40" s="549">
        <v>0</v>
      </c>
      <c r="G40" s="549">
        <v>0</v>
      </c>
      <c r="H40" s="549">
        <v>0</v>
      </c>
      <c r="I40" s="549">
        <v>0</v>
      </c>
      <c r="J40" s="550">
        <v>0</v>
      </c>
      <c r="K40" s="549">
        <v>90</v>
      </c>
      <c r="L40" s="549">
        <v>19</v>
      </c>
      <c r="M40" s="549">
        <v>6</v>
      </c>
      <c r="N40" s="549">
        <v>10</v>
      </c>
      <c r="O40" s="549">
        <v>1</v>
      </c>
      <c r="P40" s="549">
        <v>0</v>
      </c>
      <c r="Q40" s="549"/>
      <c r="R40" s="549"/>
      <c r="S40" s="549"/>
      <c r="T40" s="550">
        <f t="shared" si="3"/>
        <v>126</v>
      </c>
      <c r="U40" s="551">
        <f t="shared" si="1"/>
        <v>126</v>
      </c>
    </row>
    <row r="41" spans="1:21" ht="18" customHeight="1" x14ac:dyDescent="0.3">
      <c r="A41" s="1098"/>
      <c r="B41" s="1085"/>
      <c r="C41" s="548" t="s">
        <v>22</v>
      </c>
      <c r="D41" s="549">
        <v>0</v>
      </c>
      <c r="E41" s="549">
        <v>0</v>
      </c>
      <c r="F41" s="549">
        <v>0</v>
      </c>
      <c r="G41" s="549">
        <v>0</v>
      </c>
      <c r="H41" s="549">
        <v>0</v>
      </c>
      <c r="I41" s="549">
        <v>0</v>
      </c>
      <c r="J41" s="550">
        <v>0</v>
      </c>
      <c r="K41" s="549">
        <v>190</v>
      </c>
      <c r="L41" s="549">
        <v>49</v>
      </c>
      <c r="M41" s="549">
        <v>8</v>
      </c>
      <c r="N41" s="549">
        <v>20</v>
      </c>
      <c r="O41" s="549">
        <v>3</v>
      </c>
      <c r="P41" s="549">
        <v>0</v>
      </c>
      <c r="Q41" s="549"/>
      <c r="R41" s="549"/>
      <c r="S41" s="549"/>
      <c r="T41" s="550">
        <f t="shared" si="3"/>
        <v>270</v>
      </c>
      <c r="U41" s="551">
        <f t="shared" si="1"/>
        <v>270</v>
      </c>
    </row>
    <row r="42" spans="1:21" ht="18" customHeight="1" x14ac:dyDescent="0.3">
      <c r="A42" s="1098"/>
      <c r="B42" s="1085"/>
      <c r="C42" s="548" t="s">
        <v>83</v>
      </c>
      <c r="D42" s="549">
        <v>0</v>
      </c>
      <c r="E42" s="549">
        <v>0</v>
      </c>
      <c r="F42" s="549">
        <v>0</v>
      </c>
      <c r="G42" s="549">
        <v>0</v>
      </c>
      <c r="H42" s="549">
        <v>0</v>
      </c>
      <c r="I42" s="549">
        <v>0</v>
      </c>
      <c r="J42" s="550">
        <v>0</v>
      </c>
      <c r="K42" s="549">
        <v>189</v>
      </c>
      <c r="L42" s="549">
        <v>38</v>
      </c>
      <c r="M42" s="549">
        <v>9</v>
      </c>
      <c r="N42" s="549">
        <v>17</v>
      </c>
      <c r="O42" s="549">
        <v>2</v>
      </c>
      <c r="P42" s="549">
        <v>0</v>
      </c>
      <c r="Q42" s="549"/>
      <c r="R42" s="549"/>
      <c r="S42" s="549"/>
      <c r="T42" s="550">
        <f t="shared" si="3"/>
        <v>255</v>
      </c>
      <c r="U42" s="551">
        <f t="shared" si="1"/>
        <v>255</v>
      </c>
    </row>
    <row r="43" spans="1:21" ht="18" customHeight="1" x14ac:dyDescent="0.3">
      <c r="A43" s="1098"/>
      <c r="B43" s="1085"/>
      <c r="C43" s="548" t="s">
        <v>254</v>
      </c>
      <c r="D43" s="549">
        <v>0</v>
      </c>
      <c r="E43" s="549">
        <v>0</v>
      </c>
      <c r="F43" s="549">
        <v>0</v>
      </c>
      <c r="G43" s="549">
        <v>0</v>
      </c>
      <c r="H43" s="549">
        <v>0</v>
      </c>
      <c r="I43" s="549">
        <v>0</v>
      </c>
      <c r="J43" s="550">
        <v>0</v>
      </c>
      <c r="K43" s="549">
        <v>188</v>
      </c>
      <c r="L43" s="549">
        <v>44</v>
      </c>
      <c r="M43" s="549">
        <v>9</v>
      </c>
      <c r="N43" s="549">
        <v>18</v>
      </c>
      <c r="O43" s="549">
        <v>2</v>
      </c>
      <c r="P43" s="549">
        <v>0</v>
      </c>
      <c r="Q43" s="549"/>
      <c r="R43" s="549"/>
      <c r="S43" s="549"/>
      <c r="T43" s="550">
        <f t="shared" si="3"/>
        <v>261</v>
      </c>
      <c r="U43" s="551">
        <f t="shared" si="1"/>
        <v>261</v>
      </c>
    </row>
    <row r="44" spans="1:21" ht="18" customHeight="1" x14ac:dyDescent="0.3">
      <c r="A44" s="1098"/>
      <c r="B44" s="1085"/>
      <c r="C44" s="548" t="s">
        <v>85</v>
      </c>
      <c r="D44" s="549">
        <v>0</v>
      </c>
      <c r="E44" s="549">
        <v>0</v>
      </c>
      <c r="F44" s="549">
        <v>0</v>
      </c>
      <c r="G44" s="549">
        <v>0</v>
      </c>
      <c r="H44" s="549">
        <v>0</v>
      </c>
      <c r="I44" s="549">
        <v>0</v>
      </c>
      <c r="J44" s="550">
        <v>0</v>
      </c>
      <c r="K44" s="549">
        <v>184</v>
      </c>
      <c r="L44" s="549">
        <v>55</v>
      </c>
      <c r="M44" s="549">
        <v>9</v>
      </c>
      <c r="N44" s="549">
        <v>17</v>
      </c>
      <c r="O44" s="549">
        <v>3</v>
      </c>
      <c r="P44" s="549">
        <v>0</v>
      </c>
      <c r="Q44" s="549"/>
      <c r="R44" s="549"/>
      <c r="S44" s="549"/>
      <c r="T44" s="550">
        <f t="shared" si="3"/>
        <v>268</v>
      </c>
      <c r="U44" s="551">
        <f t="shared" si="1"/>
        <v>268</v>
      </c>
    </row>
    <row r="45" spans="1:21" ht="18" customHeight="1" x14ac:dyDescent="0.3">
      <c r="A45" s="1099"/>
      <c r="B45" s="1104"/>
      <c r="C45" s="552" t="s">
        <v>255</v>
      </c>
      <c r="D45" s="553">
        <v>0</v>
      </c>
      <c r="E45" s="553">
        <v>0</v>
      </c>
      <c r="F45" s="553">
        <v>0</v>
      </c>
      <c r="G45" s="553">
        <v>0</v>
      </c>
      <c r="H45" s="553">
        <v>0</v>
      </c>
      <c r="I45" s="553">
        <v>0</v>
      </c>
      <c r="J45" s="554">
        <v>0</v>
      </c>
      <c r="K45" s="553">
        <v>186</v>
      </c>
      <c r="L45" s="553">
        <v>31</v>
      </c>
      <c r="M45" s="553">
        <v>9</v>
      </c>
      <c r="N45" s="553">
        <v>16</v>
      </c>
      <c r="O45" s="553">
        <v>2</v>
      </c>
      <c r="P45" s="553">
        <v>0</v>
      </c>
      <c r="Q45" s="553"/>
      <c r="R45" s="553"/>
      <c r="S45" s="553"/>
      <c r="T45" s="554">
        <f t="shared" si="3"/>
        <v>244</v>
      </c>
      <c r="U45" s="555">
        <f t="shared" si="1"/>
        <v>244</v>
      </c>
    </row>
    <row r="46" spans="1:21" ht="18" customHeight="1" x14ac:dyDescent="0.3">
      <c r="A46" s="1097">
        <v>7</v>
      </c>
      <c r="B46" s="1081" t="s">
        <v>184</v>
      </c>
      <c r="C46" s="544" t="s">
        <v>252</v>
      </c>
      <c r="D46" s="545">
        <v>0</v>
      </c>
      <c r="E46" s="545">
        <v>0</v>
      </c>
      <c r="F46" s="545">
        <v>0</v>
      </c>
      <c r="G46" s="545">
        <v>0</v>
      </c>
      <c r="H46" s="545">
        <v>0</v>
      </c>
      <c r="I46" s="545">
        <v>0</v>
      </c>
      <c r="J46" s="546">
        <v>0</v>
      </c>
      <c r="K46" s="545">
        <v>27</v>
      </c>
      <c r="L46" s="545">
        <v>27</v>
      </c>
      <c r="M46" s="545">
        <v>33</v>
      </c>
      <c r="N46" s="545">
        <v>7</v>
      </c>
      <c r="O46" s="545">
        <v>5</v>
      </c>
      <c r="P46" s="545">
        <v>7</v>
      </c>
      <c r="Q46" s="545"/>
      <c r="R46" s="545"/>
      <c r="S46" s="545"/>
      <c r="T46" s="546">
        <f t="shared" si="3"/>
        <v>106</v>
      </c>
      <c r="U46" s="547">
        <f t="shared" si="1"/>
        <v>106</v>
      </c>
    </row>
    <row r="47" spans="1:21" ht="18" customHeight="1" x14ac:dyDescent="0.3">
      <c r="A47" s="1098"/>
      <c r="B47" s="1082"/>
      <c r="C47" s="548" t="s">
        <v>253</v>
      </c>
      <c r="D47" s="549">
        <v>0</v>
      </c>
      <c r="E47" s="549">
        <v>0</v>
      </c>
      <c r="F47" s="549">
        <v>0</v>
      </c>
      <c r="G47" s="549">
        <v>0</v>
      </c>
      <c r="H47" s="549">
        <v>0</v>
      </c>
      <c r="I47" s="549">
        <v>0</v>
      </c>
      <c r="J47" s="550">
        <v>0</v>
      </c>
      <c r="K47" s="549">
        <v>13</v>
      </c>
      <c r="L47" s="549">
        <v>17</v>
      </c>
      <c r="M47" s="549">
        <v>15</v>
      </c>
      <c r="N47" s="549">
        <v>13</v>
      </c>
      <c r="O47" s="549">
        <v>7</v>
      </c>
      <c r="P47" s="549">
        <v>13</v>
      </c>
      <c r="Q47" s="549"/>
      <c r="R47" s="549"/>
      <c r="S47" s="549"/>
      <c r="T47" s="550">
        <f t="shared" si="3"/>
        <v>78</v>
      </c>
      <c r="U47" s="551">
        <f t="shared" si="1"/>
        <v>78</v>
      </c>
    </row>
    <row r="48" spans="1:21" ht="18" customHeight="1" x14ac:dyDescent="0.3">
      <c r="A48" s="1098"/>
      <c r="B48" s="1082"/>
      <c r="C48" s="548" t="s">
        <v>22</v>
      </c>
      <c r="D48" s="549">
        <v>0</v>
      </c>
      <c r="E48" s="549">
        <v>0</v>
      </c>
      <c r="F48" s="549">
        <v>0</v>
      </c>
      <c r="G48" s="549">
        <v>0</v>
      </c>
      <c r="H48" s="549">
        <v>0</v>
      </c>
      <c r="I48" s="549">
        <v>0</v>
      </c>
      <c r="J48" s="550">
        <v>0</v>
      </c>
      <c r="K48" s="549">
        <v>40</v>
      </c>
      <c r="L48" s="549">
        <v>44</v>
      </c>
      <c r="M48" s="549">
        <v>48</v>
      </c>
      <c r="N48" s="549">
        <v>20</v>
      </c>
      <c r="O48" s="549">
        <v>12</v>
      </c>
      <c r="P48" s="549">
        <v>20</v>
      </c>
      <c r="Q48" s="549"/>
      <c r="R48" s="549"/>
      <c r="S48" s="549"/>
      <c r="T48" s="550">
        <f t="shared" si="3"/>
        <v>184</v>
      </c>
      <c r="U48" s="551">
        <f t="shared" si="1"/>
        <v>184</v>
      </c>
    </row>
    <row r="49" spans="1:21" ht="18" customHeight="1" x14ac:dyDescent="0.3">
      <c r="A49" s="1098"/>
      <c r="B49" s="1082"/>
      <c r="C49" s="548" t="s">
        <v>83</v>
      </c>
      <c r="D49" s="549">
        <v>0</v>
      </c>
      <c r="E49" s="549">
        <v>0</v>
      </c>
      <c r="F49" s="549">
        <v>0</v>
      </c>
      <c r="G49" s="549">
        <v>0</v>
      </c>
      <c r="H49" s="549">
        <v>0</v>
      </c>
      <c r="I49" s="549">
        <v>0</v>
      </c>
      <c r="J49" s="550">
        <v>0</v>
      </c>
      <c r="K49" s="549">
        <v>40</v>
      </c>
      <c r="L49" s="549">
        <v>44</v>
      </c>
      <c r="M49" s="549">
        <v>48</v>
      </c>
      <c r="N49" s="549">
        <v>20</v>
      </c>
      <c r="O49" s="549">
        <v>12</v>
      </c>
      <c r="P49" s="549">
        <v>20</v>
      </c>
      <c r="Q49" s="549"/>
      <c r="R49" s="549"/>
      <c r="S49" s="549"/>
      <c r="T49" s="550">
        <f t="shared" si="3"/>
        <v>184</v>
      </c>
      <c r="U49" s="551">
        <f t="shared" si="1"/>
        <v>184</v>
      </c>
    </row>
    <row r="50" spans="1:21" ht="18" customHeight="1" x14ac:dyDescent="0.3">
      <c r="A50" s="1098"/>
      <c r="B50" s="1082"/>
      <c r="C50" s="548" t="s">
        <v>254</v>
      </c>
      <c r="D50" s="549">
        <v>0</v>
      </c>
      <c r="E50" s="549">
        <v>0</v>
      </c>
      <c r="F50" s="549">
        <v>0</v>
      </c>
      <c r="G50" s="549">
        <v>0</v>
      </c>
      <c r="H50" s="549">
        <v>0</v>
      </c>
      <c r="I50" s="549">
        <v>0</v>
      </c>
      <c r="J50" s="550">
        <v>0</v>
      </c>
      <c r="K50" s="549">
        <v>40</v>
      </c>
      <c r="L50" s="549">
        <v>44</v>
      </c>
      <c r="M50" s="549">
        <v>48</v>
      </c>
      <c r="N50" s="549">
        <v>20</v>
      </c>
      <c r="O50" s="549">
        <v>12</v>
      </c>
      <c r="P50" s="549">
        <v>20</v>
      </c>
      <c r="Q50" s="549"/>
      <c r="R50" s="549"/>
      <c r="S50" s="549"/>
      <c r="T50" s="550">
        <f t="shared" si="3"/>
        <v>184</v>
      </c>
      <c r="U50" s="551">
        <f t="shared" si="1"/>
        <v>184</v>
      </c>
    </row>
    <row r="51" spans="1:21" ht="18" customHeight="1" x14ac:dyDescent="0.3">
      <c r="A51" s="1098"/>
      <c r="B51" s="1082"/>
      <c r="C51" s="548" t="s">
        <v>85</v>
      </c>
      <c r="D51" s="549">
        <v>0</v>
      </c>
      <c r="E51" s="549">
        <v>0</v>
      </c>
      <c r="F51" s="549">
        <v>0</v>
      </c>
      <c r="G51" s="549">
        <v>0</v>
      </c>
      <c r="H51" s="549">
        <v>0</v>
      </c>
      <c r="I51" s="549">
        <v>0</v>
      </c>
      <c r="J51" s="550">
        <v>0</v>
      </c>
      <c r="K51" s="549">
        <v>40</v>
      </c>
      <c r="L51" s="549">
        <v>44</v>
      </c>
      <c r="M51" s="549">
        <v>48</v>
      </c>
      <c r="N51" s="549">
        <v>20</v>
      </c>
      <c r="O51" s="549">
        <v>1</v>
      </c>
      <c r="P51" s="549">
        <v>0</v>
      </c>
      <c r="Q51" s="549"/>
      <c r="R51" s="549"/>
      <c r="S51" s="549"/>
      <c r="T51" s="550">
        <f t="shared" si="3"/>
        <v>153</v>
      </c>
      <c r="U51" s="551">
        <f t="shared" si="1"/>
        <v>153</v>
      </c>
    </row>
    <row r="52" spans="1:21" ht="18" customHeight="1" x14ac:dyDescent="0.3">
      <c r="A52" s="1099"/>
      <c r="B52" s="1083"/>
      <c r="C52" s="552" t="s">
        <v>255</v>
      </c>
      <c r="D52" s="553">
        <v>0</v>
      </c>
      <c r="E52" s="553">
        <v>0</v>
      </c>
      <c r="F52" s="553">
        <v>0</v>
      </c>
      <c r="G52" s="553">
        <v>0</v>
      </c>
      <c r="H52" s="553">
        <v>0</v>
      </c>
      <c r="I52" s="553">
        <v>0</v>
      </c>
      <c r="J52" s="554">
        <v>0</v>
      </c>
      <c r="K52" s="553">
        <v>40</v>
      </c>
      <c r="L52" s="553">
        <v>44</v>
      </c>
      <c r="M52" s="553">
        <v>48</v>
      </c>
      <c r="N52" s="553">
        <v>20</v>
      </c>
      <c r="O52" s="553">
        <v>12</v>
      </c>
      <c r="P52" s="553">
        <v>20</v>
      </c>
      <c r="Q52" s="553"/>
      <c r="R52" s="553"/>
      <c r="S52" s="553"/>
      <c r="T52" s="554">
        <f t="shared" si="3"/>
        <v>184</v>
      </c>
      <c r="U52" s="555">
        <f t="shared" si="1"/>
        <v>184</v>
      </c>
    </row>
    <row r="53" spans="1:21" ht="18" customHeight="1" x14ac:dyDescent="0.3">
      <c r="A53" s="1100">
        <v>8</v>
      </c>
      <c r="B53" s="1084" t="s">
        <v>185</v>
      </c>
      <c r="C53" s="556" t="s">
        <v>252</v>
      </c>
      <c r="D53" s="557">
        <v>0</v>
      </c>
      <c r="E53" s="557">
        <v>0</v>
      </c>
      <c r="F53" s="557">
        <v>0</v>
      </c>
      <c r="G53" s="557">
        <v>0</v>
      </c>
      <c r="H53" s="557">
        <v>0</v>
      </c>
      <c r="I53" s="557">
        <v>0</v>
      </c>
      <c r="J53" s="558">
        <v>0</v>
      </c>
      <c r="K53" s="557">
        <v>77</v>
      </c>
      <c r="L53" s="557">
        <v>99</v>
      </c>
      <c r="M53" s="557">
        <v>109</v>
      </c>
      <c r="N53" s="557">
        <v>39</v>
      </c>
      <c r="O53" s="557">
        <v>14</v>
      </c>
      <c r="P53" s="557">
        <v>21</v>
      </c>
      <c r="Q53" s="557"/>
      <c r="R53" s="557"/>
      <c r="S53" s="557"/>
      <c r="T53" s="558">
        <f t="shared" si="3"/>
        <v>359</v>
      </c>
      <c r="U53" s="560">
        <f t="shared" si="1"/>
        <v>359</v>
      </c>
    </row>
    <row r="54" spans="1:21" ht="18" customHeight="1" x14ac:dyDescent="0.3">
      <c r="A54" s="1101"/>
      <c r="B54" s="1085"/>
      <c r="C54" s="548" t="s">
        <v>253</v>
      </c>
      <c r="D54" s="549">
        <v>0</v>
      </c>
      <c r="E54" s="549">
        <v>0</v>
      </c>
      <c r="F54" s="549">
        <v>0</v>
      </c>
      <c r="G54" s="549">
        <v>0</v>
      </c>
      <c r="H54" s="549">
        <v>0</v>
      </c>
      <c r="I54" s="549">
        <v>0</v>
      </c>
      <c r="J54" s="550">
        <v>0</v>
      </c>
      <c r="K54" s="549">
        <v>102</v>
      </c>
      <c r="L54" s="549">
        <v>152</v>
      </c>
      <c r="M54" s="549">
        <v>148</v>
      </c>
      <c r="N54" s="549">
        <v>56</v>
      </c>
      <c r="O54" s="549">
        <v>40</v>
      </c>
      <c r="P54" s="549">
        <v>76</v>
      </c>
      <c r="Q54" s="549"/>
      <c r="R54" s="549"/>
      <c r="S54" s="549"/>
      <c r="T54" s="550">
        <f t="shared" si="3"/>
        <v>574</v>
      </c>
      <c r="U54" s="562">
        <f t="shared" si="1"/>
        <v>574</v>
      </c>
    </row>
    <row r="55" spans="1:21" ht="18" customHeight="1" x14ac:dyDescent="0.3">
      <c r="A55" s="1101"/>
      <c r="B55" s="1085"/>
      <c r="C55" s="548" t="s">
        <v>22</v>
      </c>
      <c r="D55" s="549">
        <v>0</v>
      </c>
      <c r="E55" s="549">
        <v>0</v>
      </c>
      <c r="F55" s="549">
        <v>0</v>
      </c>
      <c r="G55" s="549">
        <v>0</v>
      </c>
      <c r="H55" s="549">
        <v>0</v>
      </c>
      <c r="I55" s="549">
        <v>0</v>
      </c>
      <c r="J55" s="550">
        <v>0</v>
      </c>
      <c r="K55" s="549">
        <v>179</v>
      </c>
      <c r="L55" s="549">
        <v>251</v>
      </c>
      <c r="M55" s="549">
        <v>257</v>
      </c>
      <c r="N55" s="549">
        <v>95</v>
      </c>
      <c r="O55" s="549">
        <v>54</v>
      </c>
      <c r="P55" s="549">
        <v>97</v>
      </c>
      <c r="Q55" s="549"/>
      <c r="R55" s="549"/>
      <c r="S55" s="549"/>
      <c r="T55" s="550">
        <f t="shared" si="3"/>
        <v>933</v>
      </c>
      <c r="U55" s="562">
        <f t="shared" si="1"/>
        <v>933</v>
      </c>
    </row>
    <row r="56" spans="1:21" ht="18" customHeight="1" x14ac:dyDescent="0.3">
      <c r="A56" s="1101"/>
      <c r="B56" s="1085"/>
      <c r="C56" s="548" t="s">
        <v>83</v>
      </c>
      <c r="D56" s="549">
        <v>0</v>
      </c>
      <c r="E56" s="549">
        <v>0</v>
      </c>
      <c r="F56" s="549">
        <v>0</v>
      </c>
      <c r="G56" s="549">
        <v>0</v>
      </c>
      <c r="H56" s="549">
        <v>0</v>
      </c>
      <c r="I56" s="549">
        <v>0</v>
      </c>
      <c r="J56" s="550">
        <v>0</v>
      </c>
      <c r="K56" s="549">
        <v>181</v>
      </c>
      <c r="L56" s="549">
        <v>248</v>
      </c>
      <c r="M56" s="549">
        <v>260</v>
      </c>
      <c r="N56" s="549">
        <v>95</v>
      </c>
      <c r="O56" s="549">
        <v>54</v>
      </c>
      <c r="P56" s="549">
        <v>96</v>
      </c>
      <c r="Q56" s="549"/>
      <c r="R56" s="549"/>
      <c r="S56" s="549"/>
      <c r="T56" s="550">
        <f t="shared" si="3"/>
        <v>934</v>
      </c>
      <c r="U56" s="562">
        <f t="shared" si="1"/>
        <v>934</v>
      </c>
    </row>
    <row r="57" spans="1:21" ht="18" customHeight="1" x14ac:dyDescent="0.3">
      <c r="A57" s="1101"/>
      <c r="B57" s="1085"/>
      <c r="C57" s="548" t="s">
        <v>254</v>
      </c>
      <c r="D57" s="549">
        <v>0</v>
      </c>
      <c r="E57" s="549">
        <v>0</v>
      </c>
      <c r="F57" s="549">
        <v>0</v>
      </c>
      <c r="G57" s="549">
        <v>0</v>
      </c>
      <c r="H57" s="549">
        <v>0</v>
      </c>
      <c r="I57" s="549">
        <v>0</v>
      </c>
      <c r="J57" s="550">
        <v>0</v>
      </c>
      <c r="K57" s="549">
        <v>154</v>
      </c>
      <c r="L57" s="549">
        <v>242</v>
      </c>
      <c r="M57" s="549">
        <v>261</v>
      </c>
      <c r="N57" s="549">
        <v>96</v>
      </c>
      <c r="O57" s="549">
        <v>53</v>
      </c>
      <c r="P57" s="549">
        <v>96</v>
      </c>
      <c r="Q57" s="549"/>
      <c r="R57" s="549"/>
      <c r="S57" s="549"/>
      <c r="T57" s="550">
        <f t="shared" si="3"/>
        <v>902</v>
      </c>
      <c r="U57" s="562">
        <f t="shared" si="1"/>
        <v>902</v>
      </c>
    </row>
    <row r="58" spans="1:21" ht="18" customHeight="1" x14ac:dyDescent="0.3">
      <c r="A58" s="1101"/>
      <c r="B58" s="1085"/>
      <c r="C58" s="548" t="s">
        <v>85</v>
      </c>
      <c r="D58" s="549">
        <v>0</v>
      </c>
      <c r="E58" s="549">
        <v>0</v>
      </c>
      <c r="F58" s="549">
        <v>0</v>
      </c>
      <c r="G58" s="549">
        <v>0</v>
      </c>
      <c r="H58" s="549">
        <v>0</v>
      </c>
      <c r="I58" s="549">
        <v>0</v>
      </c>
      <c r="J58" s="550">
        <v>0</v>
      </c>
      <c r="K58" s="549">
        <v>146</v>
      </c>
      <c r="L58" s="549">
        <v>236</v>
      </c>
      <c r="M58" s="549">
        <v>263</v>
      </c>
      <c r="N58" s="549">
        <v>95</v>
      </c>
      <c r="O58" s="549">
        <v>54</v>
      </c>
      <c r="P58" s="549">
        <v>96</v>
      </c>
      <c r="Q58" s="549"/>
      <c r="R58" s="549"/>
      <c r="S58" s="549"/>
      <c r="T58" s="550">
        <f t="shared" si="3"/>
        <v>890</v>
      </c>
      <c r="U58" s="562">
        <f t="shared" si="1"/>
        <v>890</v>
      </c>
    </row>
    <row r="59" spans="1:21" ht="18" customHeight="1" x14ac:dyDescent="0.3">
      <c r="A59" s="1102"/>
      <c r="B59" s="1086"/>
      <c r="C59" s="563" t="s">
        <v>255</v>
      </c>
      <c r="D59" s="564">
        <v>0</v>
      </c>
      <c r="E59" s="564">
        <v>0</v>
      </c>
      <c r="F59" s="564">
        <v>0</v>
      </c>
      <c r="G59" s="564">
        <v>0</v>
      </c>
      <c r="H59" s="564">
        <v>0</v>
      </c>
      <c r="I59" s="564">
        <v>0</v>
      </c>
      <c r="J59" s="565">
        <v>0</v>
      </c>
      <c r="K59" s="564">
        <v>165</v>
      </c>
      <c r="L59" s="564">
        <v>245</v>
      </c>
      <c r="M59" s="564">
        <v>260</v>
      </c>
      <c r="N59" s="564">
        <v>95</v>
      </c>
      <c r="O59" s="564">
        <v>53</v>
      </c>
      <c r="P59" s="564">
        <v>96</v>
      </c>
      <c r="Q59" s="564"/>
      <c r="R59" s="564"/>
      <c r="S59" s="564"/>
      <c r="T59" s="565">
        <f t="shared" si="3"/>
        <v>914</v>
      </c>
      <c r="U59" s="567">
        <f t="shared" si="1"/>
        <v>914</v>
      </c>
    </row>
    <row r="60" spans="1:21" ht="18" customHeight="1" x14ac:dyDescent="0.3">
      <c r="A60" s="1097">
        <v>9</v>
      </c>
      <c r="B60" s="1081" t="s">
        <v>186</v>
      </c>
      <c r="C60" s="544" t="s">
        <v>252</v>
      </c>
      <c r="D60" s="545">
        <v>0</v>
      </c>
      <c r="E60" s="545">
        <v>0</v>
      </c>
      <c r="F60" s="545">
        <v>0</v>
      </c>
      <c r="G60" s="545">
        <v>0</v>
      </c>
      <c r="H60" s="545">
        <v>0</v>
      </c>
      <c r="I60" s="545">
        <v>0</v>
      </c>
      <c r="J60" s="546">
        <v>0</v>
      </c>
      <c r="K60" s="545">
        <v>70</v>
      </c>
      <c r="L60" s="545">
        <v>17</v>
      </c>
      <c r="M60" s="545">
        <v>56</v>
      </c>
      <c r="N60" s="545">
        <v>14</v>
      </c>
      <c r="O60" s="545">
        <v>20</v>
      </c>
      <c r="P60" s="545">
        <v>24</v>
      </c>
      <c r="Q60" s="545"/>
      <c r="R60" s="545"/>
      <c r="S60" s="545"/>
      <c r="T60" s="546">
        <f t="shared" si="3"/>
        <v>201</v>
      </c>
      <c r="U60" s="547">
        <f t="shared" si="1"/>
        <v>201</v>
      </c>
    </row>
    <row r="61" spans="1:21" ht="18" customHeight="1" x14ac:dyDescent="0.3">
      <c r="A61" s="1098"/>
      <c r="B61" s="1082"/>
      <c r="C61" s="548" t="s">
        <v>253</v>
      </c>
      <c r="D61" s="549">
        <v>0</v>
      </c>
      <c r="E61" s="549">
        <v>0</v>
      </c>
      <c r="F61" s="549">
        <v>0</v>
      </c>
      <c r="G61" s="549">
        <v>0</v>
      </c>
      <c r="H61" s="549">
        <v>0</v>
      </c>
      <c r="I61" s="549">
        <v>0</v>
      </c>
      <c r="J61" s="550">
        <v>0</v>
      </c>
      <c r="K61" s="549">
        <v>39</v>
      </c>
      <c r="L61" s="549">
        <v>30</v>
      </c>
      <c r="M61" s="549">
        <v>50</v>
      </c>
      <c r="N61" s="549">
        <v>25</v>
      </c>
      <c r="O61" s="549">
        <v>18</v>
      </c>
      <c r="P61" s="549">
        <v>24</v>
      </c>
      <c r="Q61" s="549"/>
      <c r="R61" s="549"/>
      <c r="S61" s="549"/>
      <c r="T61" s="550">
        <f t="shared" si="3"/>
        <v>186</v>
      </c>
      <c r="U61" s="551">
        <f t="shared" si="1"/>
        <v>186</v>
      </c>
    </row>
    <row r="62" spans="1:21" ht="18" customHeight="1" x14ac:dyDescent="0.3">
      <c r="A62" s="1098"/>
      <c r="B62" s="1082"/>
      <c r="C62" s="548" t="s">
        <v>22</v>
      </c>
      <c r="D62" s="549">
        <v>0</v>
      </c>
      <c r="E62" s="549">
        <v>0</v>
      </c>
      <c r="F62" s="549">
        <v>0</v>
      </c>
      <c r="G62" s="549">
        <v>0</v>
      </c>
      <c r="H62" s="549">
        <v>0</v>
      </c>
      <c r="I62" s="549">
        <v>0</v>
      </c>
      <c r="J62" s="550">
        <v>0</v>
      </c>
      <c r="K62" s="549">
        <v>109</v>
      </c>
      <c r="L62" s="549">
        <v>47</v>
      </c>
      <c r="M62" s="549">
        <v>106</v>
      </c>
      <c r="N62" s="549">
        <v>39</v>
      </c>
      <c r="O62" s="549">
        <v>38</v>
      </c>
      <c r="P62" s="549">
        <v>48</v>
      </c>
      <c r="Q62" s="549"/>
      <c r="R62" s="549"/>
      <c r="S62" s="549"/>
      <c r="T62" s="550">
        <f t="shared" si="3"/>
        <v>387</v>
      </c>
      <c r="U62" s="551">
        <f t="shared" si="1"/>
        <v>387</v>
      </c>
    </row>
    <row r="63" spans="1:21" ht="18" customHeight="1" x14ac:dyDescent="0.3">
      <c r="A63" s="1098"/>
      <c r="B63" s="1082"/>
      <c r="C63" s="548" t="s">
        <v>83</v>
      </c>
      <c r="D63" s="549">
        <v>0</v>
      </c>
      <c r="E63" s="549">
        <v>0</v>
      </c>
      <c r="F63" s="549">
        <v>0</v>
      </c>
      <c r="G63" s="549">
        <v>0</v>
      </c>
      <c r="H63" s="549">
        <v>0</v>
      </c>
      <c r="I63" s="549">
        <v>0</v>
      </c>
      <c r="J63" s="550">
        <v>0</v>
      </c>
      <c r="K63" s="549">
        <v>110</v>
      </c>
      <c r="L63" s="549">
        <v>40</v>
      </c>
      <c r="M63" s="549">
        <v>108</v>
      </c>
      <c r="N63" s="549">
        <v>44</v>
      </c>
      <c r="O63" s="549">
        <v>38</v>
      </c>
      <c r="P63" s="549">
        <v>47</v>
      </c>
      <c r="Q63" s="549"/>
      <c r="R63" s="549"/>
      <c r="S63" s="549"/>
      <c r="T63" s="550">
        <f t="shared" si="3"/>
        <v>387</v>
      </c>
      <c r="U63" s="551">
        <f t="shared" si="1"/>
        <v>387</v>
      </c>
    </row>
    <row r="64" spans="1:21" ht="18" customHeight="1" x14ac:dyDescent="0.3">
      <c r="A64" s="1098"/>
      <c r="B64" s="1082"/>
      <c r="C64" s="548" t="s">
        <v>254</v>
      </c>
      <c r="D64" s="549">
        <v>0</v>
      </c>
      <c r="E64" s="549">
        <v>0</v>
      </c>
      <c r="F64" s="549">
        <v>0</v>
      </c>
      <c r="G64" s="549">
        <v>0</v>
      </c>
      <c r="H64" s="549">
        <v>0</v>
      </c>
      <c r="I64" s="549">
        <v>0</v>
      </c>
      <c r="J64" s="550">
        <v>0</v>
      </c>
      <c r="K64" s="549">
        <v>110</v>
      </c>
      <c r="L64" s="549">
        <v>40</v>
      </c>
      <c r="M64" s="549">
        <v>108</v>
      </c>
      <c r="N64" s="549">
        <v>43</v>
      </c>
      <c r="O64" s="549">
        <v>38</v>
      </c>
      <c r="P64" s="549">
        <v>47</v>
      </c>
      <c r="Q64" s="549"/>
      <c r="R64" s="549"/>
      <c r="S64" s="549"/>
      <c r="T64" s="550">
        <f t="shared" si="3"/>
        <v>386</v>
      </c>
      <c r="U64" s="551">
        <f t="shared" si="1"/>
        <v>386</v>
      </c>
    </row>
    <row r="65" spans="1:21" ht="18" customHeight="1" x14ac:dyDescent="0.3">
      <c r="A65" s="1098"/>
      <c r="B65" s="1082"/>
      <c r="C65" s="548" t="s">
        <v>85</v>
      </c>
      <c r="D65" s="549">
        <v>0</v>
      </c>
      <c r="E65" s="549">
        <v>0</v>
      </c>
      <c r="F65" s="549">
        <v>0</v>
      </c>
      <c r="G65" s="549">
        <v>0</v>
      </c>
      <c r="H65" s="549">
        <v>0</v>
      </c>
      <c r="I65" s="549">
        <v>0</v>
      </c>
      <c r="J65" s="550">
        <v>0</v>
      </c>
      <c r="K65" s="549">
        <v>105</v>
      </c>
      <c r="L65" s="549">
        <v>38</v>
      </c>
      <c r="M65" s="549">
        <v>108</v>
      </c>
      <c r="N65" s="549">
        <v>43</v>
      </c>
      <c r="O65" s="549">
        <v>38</v>
      </c>
      <c r="P65" s="549">
        <v>49</v>
      </c>
      <c r="Q65" s="549"/>
      <c r="R65" s="549"/>
      <c r="S65" s="549"/>
      <c r="T65" s="550">
        <f t="shared" si="3"/>
        <v>381</v>
      </c>
      <c r="U65" s="551">
        <f t="shared" si="1"/>
        <v>381</v>
      </c>
    </row>
    <row r="66" spans="1:21" ht="18" customHeight="1" x14ac:dyDescent="0.3">
      <c r="A66" s="1099"/>
      <c r="B66" s="1083"/>
      <c r="C66" s="552" t="s">
        <v>255</v>
      </c>
      <c r="D66" s="553">
        <v>0</v>
      </c>
      <c r="E66" s="553">
        <v>0</v>
      </c>
      <c r="F66" s="553">
        <v>0</v>
      </c>
      <c r="G66" s="553">
        <v>0</v>
      </c>
      <c r="H66" s="553">
        <v>0</v>
      </c>
      <c r="I66" s="553">
        <v>0</v>
      </c>
      <c r="J66" s="554">
        <v>0</v>
      </c>
      <c r="K66" s="553">
        <v>109</v>
      </c>
      <c r="L66" s="553">
        <v>39</v>
      </c>
      <c r="M66" s="553">
        <v>108</v>
      </c>
      <c r="N66" s="553">
        <v>44</v>
      </c>
      <c r="O66" s="553">
        <v>38</v>
      </c>
      <c r="P66" s="553">
        <v>48</v>
      </c>
      <c r="Q66" s="553"/>
      <c r="R66" s="553"/>
      <c r="S66" s="553"/>
      <c r="T66" s="554">
        <f t="shared" si="3"/>
        <v>386</v>
      </c>
      <c r="U66" s="555">
        <f t="shared" si="1"/>
        <v>386</v>
      </c>
    </row>
    <row r="67" spans="1:21" ht="18" customHeight="1" x14ac:dyDescent="0.3">
      <c r="A67" s="1105">
        <v>10</v>
      </c>
      <c r="B67" s="1092" t="s">
        <v>187</v>
      </c>
      <c r="C67" s="569" t="s">
        <v>252</v>
      </c>
      <c r="D67" s="570">
        <v>0</v>
      </c>
      <c r="E67" s="570">
        <v>0</v>
      </c>
      <c r="F67" s="570">
        <v>0</v>
      </c>
      <c r="G67" s="570">
        <v>0</v>
      </c>
      <c r="H67" s="570">
        <v>0</v>
      </c>
      <c r="I67" s="570">
        <v>0</v>
      </c>
      <c r="J67" s="570">
        <v>0</v>
      </c>
      <c r="K67" s="570">
        <v>0</v>
      </c>
      <c r="L67" s="570">
        <v>0</v>
      </c>
      <c r="M67" s="570">
        <v>0</v>
      </c>
      <c r="N67" s="570">
        <v>0</v>
      </c>
      <c r="O67" s="570">
        <v>0</v>
      </c>
      <c r="P67" s="570">
        <v>0</v>
      </c>
      <c r="Q67" s="570"/>
      <c r="R67" s="570"/>
      <c r="S67" s="570"/>
      <c r="T67" s="570">
        <f t="shared" si="3"/>
        <v>0</v>
      </c>
      <c r="U67" s="570">
        <f t="shared" si="1"/>
        <v>0</v>
      </c>
    </row>
    <row r="68" spans="1:21" ht="18" customHeight="1" x14ac:dyDescent="0.3">
      <c r="A68" s="1106"/>
      <c r="B68" s="1093"/>
      <c r="C68" s="571" t="s">
        <v>253</v>
      </c>
      <c r="D68" s="572">
        <v>0</v>
      </c>
      <c r="E68" s="572">
        <v>0</v>
      </c>
      <c r="F68" s="572">
        <v>0</v>
      </c>
      <c r="G68" s="572">
        <v>0</v>
      </c>
      <c r="H68" s="572">
        <v>0</v>
      </c>
      <c r="I68" s="572">
        <v>0</v>
      </c>
      <c r="J68" s="572">
        <v>0</v>
      </c>
      <c r="K68" s="572">
        <v>0</v>
      </c>
      <c r="L68" s="572">
        <v>0</v>
      </c>
      <c r="M68" s="572">
        <v>0</v>
      </c>
      <c r="N68" s="572">
        <v>0</v>
      </c>
      <c r="O68" s="572">
        <v>0</v>
      </c>
      <c r="P68" s="572">
        <v>0</v>
      </c>
      <c r="Q68" s="572"/>
      <c r="R68" s="572"/>
      <c r="S68" s="572"/>
      <c r="T68" s="572">
        <f t="shared" ref="T68:T99" si="4">P68+O68+N68+M68+L68+K68</f>
        <v>0</v>
      </c>
      <c r="U68" s="572">
        <f t="shared" ref="U68:U131" si="5">J68+T68</f>
        <v>0</v>
      </c>
    </row>
    <row r="69" spans="1:21" ht="18" customHeight="1" x14ac:dyDescent="0.3">
      <c r="A69" s="1106"/>
      <c r="B69" s="1093"/>
      <c r="C69" s="571" t="s">
        <v>22</v>
      </c>
      <c r="D69" s="572">
        <v>0</v>
      </c>
      <c r="E69" s="572">
        <v>0</v>
      </c>
      <c r="F69" s="572">
        <v>0</v>
      </c>
      <c r="G69" s="572">
        <v>0</v>
      </c>
      <c r="H69" s="572">
        <v>0</v>
      </c>
      <c r="I69" s="572">
        <v>0</v>
      </c>
      <c r="J69" s="572">
        <v>0</v>
      </c>
      <c r="K69" s="572">
        <v>0</v>
      </c>
      <c r="L69" s="572">
        <v>0</v>
      </c>
      <c r="M69" s="572">
        <v>0</v>
      </c>
      <c r="N69" s="572">
        <v>0</v>
      </c>
      <c r="O69" s="572">
        <v>0</v>
      </c>
      <c r="P69" s="572">
        <v>0</v>
      </c>
      <c r="Q69" s="572"/>
      <c r="R69" s="572"/>
      <c r="S69" s="572"/>
      <c r="T69" s="572">
        <f t="shared" si="4"/>
        <v>0</v>
      </c>
      <c r="U69" s="572">
        <f t="shared" si="5"/>
        <v>0</v>
      </c>
    </row>
    <row r="70" spans="1:21" ht="18" customHeight="1" x14ac:dyDescent="0.3">
      <c r="A70" s="1106"/>
      <c r="B70" s="1093"/>
      <c r="C70" s="571" t="s">
        <v>83</v>
      </c>
      <c r="D70" s="572">
        <v>0</v>
      </c>
      <c r="E70" s="572">
        <v>0</v>
      </c>
      <c r="F70" s="572">
        <v>0</v>
      </c>
      <c r="G70" s="572">
        <v>0</v>
      </c>
      <c r="H70" s="572">
        <v>0</v>
      </c>
      <c r="I70" s="572">
        <v>0</v>
      </c>
      <c r="J70" s="572">
        <v>0</v>
      </c>
      <c r="K70" s="572">
        <v>0</v>
      </c>
      <c r="L70" s="572">
        <v>0</v>
      </c>
      <c r="M70" s="572">
        <v>0</v>
      </c>
      <c r="N70" s="572">
        <v>0</v>
      </c>
      <c r="O70" s="572">
        <v>0</v>
      </c>
      <c r="P70" s="572">
        <v>0</v>
      </c>
      <c r="Q70" s="572"/>
      <c r="R70" s="572"/>
      <c r="S70" s="572"/>
      <c r="T70" s="572">
        <f t="shared" si="4"/>
        <v>0</v>
      </c>
      <c r="U70" s="572">
        <f t="shared" si="5"/>
        <v>0</v>
      </c>
    </row>
    <row r="71" spans="1:21" ht="18" customHeight="1" x14ac:dyDescent="0.3">
      <c r="A71" s="1106"/>
      <c r="B71" s="1093"/>
      <c r="C71" s="571" t="s">
        <v>254</v>
      </c>
      <c r="D71" s="572">
        <v>0</v>
      </c>
      <c r="E71" s="572">
        <v>0</v>
      </c>
      <c r="F71" s="572">
        <v>0</v>
      </c>
      <c r="G71" s="572">
        <v>0</v>
      </c>
      <c r="H71" s="572">
        <v>0</v>
      </c>
      <c r="I71" s="572">
        <v>0</v>
      </c>
      <c r="J71" s="572">
        <v>0</v>
      </c>
      <c r="K71" s="572">
        <v>0</v>
      </c>
      <c r="L71" s="572">
        <v>0</v>
      </c>
      <c r="M71" s="572">
        <v>0</v>
      </c>
      <c r="N71" s="572">
        <v>0</v>
      </c>
      <c r="O71" s="572">
        <v>0</v>
      </c>
      <c r="P71" s="572">
        <v>0</v>
      </c>
      <c r="Q71" s="572"/>
      <c r="R71" s="572"/>
      <c r="S71" s="572"/>
      <c r="T71" s="572">
        <f t="shared" si="4"/>
        <v>0</v>
      </c>
      <c r="U71" s="572">
        <f t="shared" si="5"/>
        <v>0</v>
      </c>
    </row>
    <row r="72" spans="1:21" ht="18" customHeight="1" x14ac:dyDescent="0.3">
      <c r="A72" s="1106"/>
      <c r="B72" s="1093"/>
      <c r="C72" s="571" t="s">
        <v>85</v>
      </c>
      <c r="D72" s="572">
        <v>0</v>
      </c>
      <c r="E72" s="572">
        <v>0</v>
      </c>
      <c r="F72" s="572">
        <v>0</v>
      </c>
      <c r="G72" s="572">
        <v>0</v>
      </c>
      <c r="H72" s="572">
        <v>0</v>
      </c>
      <c r="I72" s="572">
        <v>0</v>
      </c>
      <c r="J72" s="572">
        <v>0</v>
      </c>
      <c r="K72" s="572">
        <v>0</v>
      </c>
      <c r="L72" s="572">
        <v>0</v>
      </c>
      <c r="M72" s="572">
        <v>0</v>
      </c>
      <c r="N72" s="572">
        <v>0</v>
      </c>
      <c r="O72" s="572">
        <v>0</v>
      </c>
      <c r="P72" s="572">
        <v>0</v>
      </c>
      <c r="Q72" s="572"/>
      <c r="R72" s="572"/>
      <c r="S72" s="572"/>
      <c r="T72" s="572">
        <f t="shared" si="4"/>
        <v>0</v>
      </c>
      <c r="U72" s="572">
        <f t="shared" si="5"/>
        <v>0</v>
      </c>
    </row>
    <row r="73" spans="1:21" ht="18" customHeight="1" x14ac:dyDescent="0.3">
      <c r="A73" s="1107"/>
      <c r="B73" s="1094"/>
      <c r="C73" s="573" t="s">
        <v>255</v>
      </c>
      <c r="D73" s="574">
        <v>0</v>
      </c>
      <c r="E73" s="574">
        <v>0</v>
      </c>
      <c r="F73" s="574">
        <v>0</v>
      </c>
      <c r="G73" s="574">
        <v>0</v>
      </c>
      <c r="H73" s="574">
        <v>0</v>
      </c>
      <c r="I73" s="574">
        <v>0</v>
      </c>
      <c r="J73" s="574">
        <v>0</v>
      </c>
      <c r="K73" s="574">
        <v>0</v>
      </c>
      <c r="L73" s="574">
        <v>0</v>
      </c>
      <c r="M73" s="574">
        <v>0</v>
      </c>
      <c r="N73" s="574">
        <v>0</v>
      </c>
      <c r="O73" s="574">
        <v>0</v>
      </c>
      <c r="P73" s="574">
        <v>0</v>
      </c>
      <c r="Q73" s="574"/>
      <c r="R73" s="574"/>
      <c r="S73" s="574"/>
      <c r="T73" s="574">
        <f t="shared" si="4"/>
        <v>0</v>
      </c>
      <c r="U73" s="574">
        <f t="shared" si="5"/>
        <v>0</v>
      </c>
    </row>
    <row r="74" spans="1:21" ht="18" customHeight="1" x14ac:dyDescent="0.3">
      <c r="A74" s="1097">
        <v>11</v>
      </c>
      <c r="B74" s="1081" t="s">
        <v>188</v>
      </c>
      <c r="C74" s="544" t="s">
        <v>252</v>
      </c>
      <c r="D74" s="545">
        <v>0</v>
      </c>
      <c r="E74" s="545">
        <v>0</v>
      </c>
      <c r="F74" s="545">
        <v>0</v>
      </c>
      <c r="G74" s="545">
        <v>0</v>
      </c>
      <c r="H74" s="545">
        <v>0</v>
      </c>
      <c r="I74" s="545">
        <v>0</v>
      </c>
      <c r="J74" s="546">
        <v>0</v>
      </c>
      <c r="K74" s="545">
        <v>59</v>
      </c>
      <c r="L74" s="545">
        <v>74</v>
      </c>
      <c r="M74" s="545">
        <v>55</v>
      </c>
      <c r="N74" s="545">
        <v>22</v>
      </c>
      <c r="O74" s="545">
        <v>17</v>
      </c>
      <c r="P74" s="545">
        <v>15</v>
      </c>
      <c r="Q74" s="545"/>
      <c r="R74" s="545"/>
      <c r="S74" s="545"/>
      <c r="T74" s="546">
        <f t="shared" si="4"/>
        <v>242</v>
      </c>
      <c r="U74" s="547">
        <f t="shared" si="5"/>
        <v>242</v>
      </c>
    </row>
    <row r="75" spans="1:21" ht="18" customHeight="1" x14ac:dyDescent="0.3">
      <c r="A75" s="1098"/>
      <c r="B75" s="1082"/>
      <c r="C75" s="548" t="s">
        <v>253</v>
      </c>
      <c r="D75" s="549">
        <v>0</v>
      </c>
      <c r="E75" s="549">
        <v>0</v>
      </c>
      <c r="F75" s="549">
        <v>0</v>
      </c>
      <c r="G75" s="549">
        <v>0</v>
      </c>
      <c r="H75" s="549">
        <v>0</v>
      </c>
      <c r="I75" s="549">
        <v>0</v>
      </c>
      <c r="J75" s="550">
        <v>0</v>
      </c>
      <c r="K75" s="549">
        <v>47</v>
      </c>
      <c r="L75" s="549">
        <v>50</v>
      </c>
      <c r="M75" s="549">
        <v>39</v>
      </c>
      <c r="N75" s="549">
        <v>25</v>
      </c>
      <c r="O75" s="549">
        <v>27</v>
      </c>
      <c r="P75" s="549">
        <v>25</v>
      </c>
      <c r="Q75" s="549"/>
      <c r="R75" s="549"/>
      <c r="S75" s="549"/>
      <c r="T75" s="550">
        <f t="shared" si="4"/>
        <v>213</v>
      </c>
      <c r="U75" s="551">
        <f t="shared" si="5"/>
        <v>213</v>
      </c>
    </row>
    <row r="76" spans="1:21" ht="18" customHeight="1" x14ac:dyDescent="0.3">
      <c r="A76" s="1098"/>
      <c r="B76" s="1082"/>
      <c r="C76" s="548" t="s">
        <v>22</v>
      </c>
      <c r="D76" s="549">
        <v>0</v>
      </c>
      <c r="E76" s="549">
        <v>0</v>
      </c>
      <c r="F76" s="549">
        <v>0</v>
      </c>
      <c r="G76" s="549">
        <v>0</v>
      </c>
      <c r="H76" s="549">
        <v>0</v>
      </c>
      <c r="I76" s="549">
        <v>0</v>
      </c>
      <c r="J76" s="550">
        <v>0</v>
      </c>
      <c r="K76" s="549">
        <v>106</v>
      </c>
      <c r="L76" s="549">
        <v>124</v>
      </c>
      <c r="M76" s="549">
        <v>94</v>
      </c>
      <c r="N76" s="549">
        <v>47</v>
      </c>
      <c r="O76" s="549">
        <v>44</v>
      </c>
      <c r="P76" s="549">
        <v>40</v>
      </c>
      <c r="Q76" s="549"/>
      <c r="R76" s="549"/>
      <c r="S76" s="549"/>
      <c r="T76" s="550">
        <f t="shared" si="4"/>
        <v>455</v>
      </c>
      <c r="U76" s="551">
        <f t="shared" si="5"/>
        <v>455</v>
      </c>
    </row>
    <row r="77" spans="1:21" ht="18" customHeight="1" x14ac:dyDescent="0.3">
      <c r="A77" s="1098"/>
      <c r="B77" s="1082"/>
      <c r="C77" s="548" t="s">
        <v>83</v>
      </c>
      <c r="D77" s="549">
        <v>0</v>
      </c>
      <c r="E77" s="549">
        <v>0</v>
      </c>
      <c r="F77" s="549">
        <v>0</v>
      </c>
      <c r="G77" s="549">
        <v>0</v>
      </c>
      <c r="H77" s="549">
        <v>0</v>
      </c>
      <c r="I77" s="549">
        <v>0</v>
      </c>
      <c r="J77" s="550">
        <v>0</v>
      </c>
      <c r="K77" s="549">
        <v>106</v>
      </c>
      <c r="L77" s="549">
        <v>124</v>
      </c>
      <c r="M77" s="549">
        <v>94</v>
      </c>
      <c r="N77" s="549">
        <v>47</v>
      </c>
      <c r="O77" s="549">
        <v>45</v>
      </c>
      <c r="P77" s="549">
        <v>40</v>
      </c>
      <c r="Q77" s="549"/>
      <c r="R77" s="549"/>
      <c r="S77" s="549"/>
      <c r="T77" s="550">
        <f t="shared" si="4"/>
        <v>456</v>
      </c>
      <c r="U77" s="551">
        <f t="shared" si="5"/>
        <v>456</v>
      </c>
    </row>
    <row r="78" spans="1:21" ht="18" customHeight="1" x14ac:dyDescent="0.3">
      <c r="A78" s="1098"/>
      <c r="B78" s="1082"/>
      <c r="C78" s="548" t="s">
        <v>254</v>
      </c>
      <c r="D78" s="549">
        <v>0</v>
      </c>
      <c r="E78" s="549">
        <v>0</v>
      </c>
      <c r="F78" s="549">
        <v>0</v>
      </c>
      <c r="G78" s="549">
        <v>0</v>
      </c>
      <c r="H78" s="549">
        <v>0</v>
      </c>
      <c r="I78" s="549">
        <v>0</v>
      </c>
      <c r="J78" s="550">
        <v>0</v>
      </c>
      <c r="K78" s="549">
        <v>106</v>
      </c>
      <c r="L78" s="549">
        <v>124</v>
      </c>
      <c r="M78" s="549">
        <v>94</v>
      </c>
      <c r="N78" s="549">
        <v>47</v>
      </c>
      <c r="O78" s="549">
        <v>44</v>
      </c>
      <c r="P78" s="549">
        <v>40</v>
      </c>
      <c r="Q78" s="549"/>
      <c r="R78" s="549"/>
      <c r="S78" s="549"/>
      <c r="T78" s="550">
        <f t="shared" si="4"/>
        <v>455</v>
      </c>
      <c r="U78" s="551">
        <f t="shared" si="5"/>
        <v>455</v>
      </c>
    </row>
    <row r="79" spans="1:21" ht="18" customHeight="1" x14ac:dyDescent="0.3">
      <c r="A79" s="1098"/>
      <c r="B79" s="1082"/>
      <c r="C79" s="548" t="s">
        <v>85</v>
      </c>
      <c r="D79" s="549">
        <v>0</v>
      </c>
      <c r="E79" s="549">
        <v>0</v>
      </c>
      <c r="F79" s="549">
        <v>0</v>
      </c>
      <c r="G79" s="549">
        <v>0</v>
      </c>
      <c r="H79" s="549">
        <v>0</v>
      </c>
      <c r="I79" s="549">
        <v>0</v>
      </c>
      <c r="J79" s="550">
        <v>0</v>
      </c>
      <c r="K79" s="549">
        <v>106</v>
      </c>
      <c r="L79" s="549">
        <v>124</v>
      </c>
      <c r="M79" s="549">
        <v>94</v>
      </c>
      <c r="N79" s="549">
        <v>47</v>
      </c>
      <c r="O79" s="549">
        <v>45</v>
      </c>
      <c r="P79" s="549">
        <v>40</v>
      </c>
      <c r="Q79" s="549"/>
      <c r="R79" s="549"/>
      <c r="S79" s="549"/>
      <c r="T79" s="550">
        <f t="shared" si="4"/>
        <v>456</v>
      </c>
      <c r="U79" s="551">
        <f t="shared" si="5"/>
        <v>456</v>
      </c>
    </row>
    <row r="80" spans="1:21" ht="18" customHeight="1" x14ac:dyDescent="0.3">
      <c r="A80" s="1099"/>
      <c r="B80" s="1083"/>
      <c r="C80" s="552" t="s">
        <v>255</v>
      </c>
      <c r="D80" s="553">
        <v>0</v>
      </c>
      <c r="E80" s="553">
        <v>0</v>
      </c>
      <c r="F80" s="553">
        <v>0</v>
      </c>
      <c r="G80" s="553">
        <v>0</v>
      </c>
      <c r="H80" s="553">
        <v>0</v>
      </c>
      <c r="I80" s="553">
        <v>0</v>
      </c>
      <c r="J80" s="554">
        <v>0</v>
      </c>
      <c r="K80" s="553">
        <v>106</v>
      </c>
      <c r="L80" s="553">
        <v>124</v>
      </c>
      <c r="M80" s="553">
        <v>94</v>
      </c>
      <c r="N80" s="553">
        <v>47</v>
      </c>
      <c r="O80" s="553">
        <v>44</v>
      </c>
      <c r="P80" s="553">
        <v>40</v>
      </c>
      <c r="Q80" s="553"/>
      <c r="R80" s="553"/>
      <c r="S80" s="553"/>
      <c r="T80" s="554">
        <f t="shared" si="4"/>
        <v>455</v>
      </c>
      <c r="U80" s="555">
        <f t="shared" si="5"/>
        <v>455</v>
      </c>
    </row>
    <row r="81" spans="1:21" ht="18" customHeight="1" x14ac:dyDescent="0.3">
      <c r="A81" s="1108">
        <v>12</v>
      </c>
      <c r="B81" s="1081" t="s">
        <v>189</v>
      </c>
      <c r="C81" s="544" t="s">
        <v>252</v>
      </c>
      <c r="D81" s="545">
        <v>0</v>
      </c>
      <c r="E81" s="545">
        <v>0</v>
      </c>
      <c r="F81" s="545">
        <v>0</v>
      </c>
      <c r="G81" s="545">
        <v>0</v>
      </c>
      <c r="H81" s="545">
        <v>0</v>
      </c>
      <c r="I81" s="545">
        <v>0</v>
      </c>
      <c r="J81" s="546">
        <v>0</v>
      </c>
      <c r="K81" s="545">
        <v>58</v>
      </c>
      <c r="L81" s="545">
        <v>40</v>
      </c>
      <c r="M81" s="545">
        <v>38</v>
      </c>
      <c r="N81" s="545">
        <v>34</v>
      </c>
      <c r="O81" s="545">
        <v>23</v>
      </c>
      <c r="P81" s="545">
        <v>19</v>
      </c>
      <c r="Q81" s="545"/>
      <c r="R81" s="545"/>
      <c r="S81" s="545"/>
      <c r="T81" s="546">
        <f t="shared" si="4"/>
        <v>212</v>
      </c>
      <c r="U81" s="547">
        <f t="shared" si="5"/>
        <v>212</v>
      </c>
    </row>
    <row r="82" spans="1:21" ht="18" customHeight="1" x14ac:dyDescent="0.3">
      <c r="A82" s="1109"/>
      <c r="B82" s="1082"/>
      <c r="C82" s="548" t="s">
        <v>253</v>
      </c>
      <c r="D82" s="549">
        <v>0</v>
      </c>
      <c r="E82" s="549">
        <v>0</v>
      </c>
      <c r="F82" s="549">
        <v>0</v>
      </c>
      <c r="G82" s="549">
        <v>0</v>
      </c>
      <c r="H82" s="549">
        <v>0</v>
      </c>
      <c r="I82" s="549">
        <v>0</v>
      </c>
      <c r="J82" s="550">
        <v>0</v>
      </c>
      <c r="K82" s="549">
        <v>50</v>
      </c>
      <c r="L82" s="549">
        <v>35</v>
      </c>
      <c r="M82" s="549">
        <v>32</v>
      </c>
      <c r="N82" s="549">
        <v>39</v>
      </c>
      <c r="O82" s="549">
        <v>20</v>
      </c>
      <c r="P82" s="549">
        <v>32</v>
      </c>
      <c r="Q82" s="549"/>
      <c r="R82" s="549"/>
      <c r="S82" s="549"/>
      <c r="T82" s="550">
        <f t="shared" si="4"/>
        <v>208</v>
      </c>
      <c r="U82" s="551">
        <f t="shared" si="5"/>
        <v>208</v>
      </c>
    </row>
    <row r="83" spans="1:21" ht="18" customHeight="1" x14ac:dyDescent="0.3">
      <c r="A83" s="1109"/>
      <c r="B83" s="1082"/>
      <c r="C83" s="548" t="s">
        <v>22</v>
      </c>
      <c r="D83" s="549">
        <v>0</v>
      </c>
      <c r="E83" s="549">
        <v>0</v>
      </c>
      <c r="F83" s="549">
        <v>0</v>
      </c>
      <c r="G83" s="549">
        <v>0</v>
      </c>
      <c r="H83" s="549">
        <v>0</v>
      </c>
      <c r="I83" s="549">
        <v>0</v>
      </c>
      <c r="J83" s="550">
        <v>0</v>
      </c>
      <c r="K83" s="549">
        <v>108</v>
      </c>
      <c r="L83" s="549">
        <v>75</v>
      </c>
      <c r="M83" s="549">
        <v>70</v>
      </c>
      <c r="N83" s="549">
        <v>73</v>
      </c>
      <c r="O83" s="549">
        <v>43</v>
      </c>
      <c r="P83" s="549">
        <v>51</v>
      </c>
      <c r="Q83" s="549"/>
      <c r="R83" s="549"/>
      <c r="S83" s="549"/>
      <c r="T83" s="550">
        <f t="shared" si="4"/>
        <v>420</v>
      </c>
      <c r="U83" s="551">
        <f t="shared" si="5"/>
        <v>420</v>
      </c>
    </row>
    <row r="84" spans="1:21" ht="18" customHeight="1" x14ac:dyDescent="0.3">
      <c r="A84" s="1109"/>
      <c r="B84" s="1082"/>
      <c r="C84" s="548" t="s">
        <v>83</v>
      </c>
      <c r="D84" s="549">
        <v>0</v>
      </c>
      <c r="E84" s="549">
        <v>0</v>
      </c>
      <c r="F84" s="549">
        <v>0</v>
      </c>
      <c r="G84" s="549">
        <v>0</v>
      </c>
      <c r="H84" s="549">
        <v>0</v>
      </c>
      <c r="I84" s="549">
        <v>0</v>
      </c>
      <c r="J84" s="550">
        <v>0</v>
      </c>
      <c r="K84" s="549">
        <v>108</v>
      </c>
      <c r="L84" s="549">
        <v>75</v>
      </c>
      <c r="M84" s="549">
        <v>70</v>
      </c>
      <c r="N84" s="549">
        <v>73</v>
      </c>
      <c r="O84" s="549">
        <v>43</v>
      </c>
      <c r="P84" s="549">
        <v>51</v>
      </c>
      <c r="Q84" s="549"/>
      <c r="R84" s="549"/>
      <c r="S84" s="549"/>
      <c r="T84" s="550">
        <f t="shared" si="4"/>
        <v>420</v>
      </c>
      <c r="U84" s="551">
        <f t="shared" si="5"/>
        <v>420</v>
      </c>
    </row>
    <row r="85" spans="1:21" ht="18" customHeight="1" x14ac:dyDescent="0.3">
      <c r="A85" s="1109"/>
      <c r="B85" s="1082"/>
      <c r="C85" s="548" t="s">
        <v>254</v>
      </c>
      <c r="D85" s="549">
        <v>0</v>
      </c>
      <c r="E85" s="549">
        <v>0</v>
      </c>
      <c r="F85" s="549">
        <v>0</v>
      </c>
      <c r="G85" s="549">
        <v>0</v>
      </c>
      <c r="H85" s="549">
        <v>0</v>
      </c>
      <c r="I85" s="549">
        <v>0</v>
      </c>
      <c r="J85" s="550">
        <v>0</v>
      </c>
      <c r="K85" s="549">
        <v>108</v>
      </c>
      <c r="L85" s="549">
        <v>75</v>
      </c>
      <c r="M85" s="549">
        <v>70</v>
      </c>
      <c r="N85" s="549">
        <v>73</v>
      </c>
      <c r="O85" s="549">
        <v>43</v>
      </c>
      <c r="P85" s="549">
        <v>51</v>
      </c>
      <c r="Q85" s="549"/>
      <c r="R85" s="549"/>
      <c r="S85" s="549"/>
      <c r="T85" s="550">
        <f t="shared" si="4"/>
        <v>420</v>
      </c>
      <c r="U85" s="551">
        <f t="shared" si="5"/>
        <v>420</v>
      </c>
    </row>
    <row r="86" spans="1:21" ht="18" customHeight="1" x14ac:dyDescent="0.3">
      <c r="A86" s="1109"/>
      <c r="B86" s="1082"/>
      <c r="C86" s="548" t="s">
        <v>85</v>
      </c>
      <c r="D86" s="549">
        <v>0</v>
      </c>
      <c r="E86" s="549">
        <v>0</v>
      </c>
      <c r="F86" s="549">
        <v>0</v>
      </c>
      <c r="G86" s="549">
        <v>0</v>
      </c>
      <c r="H86" s="549">
        <v>0</v>
      </c>
      <c r="I86" s="549">
        <v>0</v>
      </c>
      <c r="J86" s="550">
        <v>0</v>
      </c>
      <c r="K86" s="549">
        <v>108</v>
      </c>
      <c r="L86" s="549">
        <v>71</v>
      </c>
      <c r="M86" s="549">
        <v>70</v>
      </c>
      <c r="N86" s="549">
        <v>41</v>
      </c>
      <c r="O86" s="549">
        <v>38</v>
      </c>
      <c r="P86" s="549">
        <v>49</v>
      </c>
      <c r="Q86" s="549"/>
      <c r="R86" s="549"/>
      <c r="S86" s="549"/>
      <c r="T86" s="550">
        <f t="shared" si="4"/>
        <v>377</v>
      </c>
      <c r="U86" s="551">
        <f t="shared" si="5"/>
        <v>377</v>
      </c>
    </row>
    <row r="87" spans="1:21" ht="18" customHeight="1" x14ac:dyDescent="0.3">
      <c r="A87" s="1110"/>
      <c r="B87" s="1083"/>
      <c r="C87" s="552" t="s">
        <v>255</v>
      </c>
      <c r="D87" s="553">
        <v>0</v>
      </c>
      <c r="E87" s="553">
        <v>0</v>
      </c>
      <c r="F87" s="553">
        <v>0</v>
      </c>
      <c r="G87" s="553">
        <v>0</v>
      </c>
      <c r="H87" s="553">
        <v>0</v>
      </c>
      <c r="I87" s="553">
        <v>0</v>
      </c>
      <c r="J87" s="554">
        <v>0</v>
      </c>
      <c r="K87" s="553">
        <v>108</v>
      </c>
      <c r="L87" s="553">
        <v>75</v>
      </c>
      <c r="M87" s="553">
        <v>70</v>
      </c>
      <c r="N87" s="553">
        <v>73</v>
      </c>
      <c r="O87" s="553">
        <v>43</v>
      </c>
      <c r="P87" s="553">
        <v>51</v>
      </c>
      <c r="Q87" s="553"/>
      <c r="R87" s="553"/>
      <c r="S87" s="553"/>
      <c r="T87" s="554">
        <f t="shared" si="4"/>
        <v>420</v>
      </c>
      <c r="U87" s="555">
        <f t="shared" si="5"/>
        <v>420</v>
      </c>
    </row>
    <row r="88" spans="1:21" ht="18" customHeight="1" x14ac:dyDescent="0.3">
      <c r="A88" s="1097">
        <v>13</v>
      </c>
      <c r="B88" s="1081" t="s">
        <v>190</v>
      </c>
      <c r="C88" s="544" t="s">
        <v>252</v>
      </c>
      <c r="D88" s="545">
        <v>0</v>
      </c>
      <c r="E88" s="545">
        <v>0</v>
      </c>
      <c r="F88" s="545">
        <v>0</v>
      </c>
      <c r="G88" s="545">
        <v>0</v>
      </c>
      <c r="H88" s="545">
        <v>0</v>
      </c>
      <c r="I88" s="545">
        <v>0</v>
      </c>
      <c r="J88" s="546">
        <v>0</v>
      </c>
      <c r="K88" s="545">
        <v>31</v>
      </c>
      <c r="L88" s="545">
        <v>20</v>
      </c>
      <c r="M88" s="545">
        <v>8</v>
      </c>
      <c r="N88" s="545">
        <v>0</v>
      </c>
      <c r="O88" s="545">
        <v>0</v>
      </c>
      <c r="P88" s="545">
        <v>0</v>
      </c>
      <c r="Q88" s="545"/>
      <c r="R88" s="545"/>
      <c r="S88" s="545"/>
      <c r="T88" s="546">
        <f t="shared" si="4"/>
        <v>59</v>
      </c>
      <c r="U88" s="547">
        <f t="shared" si="5"/>
        <v>59</v>
      </c>
    </row>
    <row r="89" spans="1:21" ht="18" customHeight="1" x14ac:dyDescent="0.3">
      <c r="A89" s="1098"/>
      <c r="B89" s="1082"/>
      <c r="C89" s="548" t="s">
        <v>253</v>
      </c>
      <c r="D89" s="549">
        <v>0</v>
      </c>
      <c r="E89" s="549">
        <v>0</v>
      </c>
      <c r="F89" s="549">
        <v>0</v>
      </c>
      <c r="G89" s="549">
        <v>0</v>
      </c>
      <c r="H89" s="549">
        <v>0</v>
      </c>
      <c r="I89" s="549">
        <v>0</v>
      </c>
      <c r="J89" s="550">
        <v>0</v>
      </c>
      <c r="K89" s="549">
        <v>37</v>
      </c>
      <c r="L89" s="549">
        <v>16</v>
      </c>
      <c r="M89" s="549">
        <v>15</v>
      </c>
      <c r="N89" s="549">
        <v>2</v>
      </c>
      <c r="O89" s="549">
        <v>3</v>
      </c>
      <c r="P89" s="549">
        <v>1</v>
      </c>
      <c r="Q89" s="549"/>
      <c r="R89" s="549"/>
      <c r="S89" s="549"/>
      <c r="T89" s="550">
        <f t="shared" si="4"/>
        <v>74</v>
      </c>
      <c r="U89" s="551">
        <f t="shared" si="5"/>
        <v>74</v>
      </c>
    </row>
    <row r="90" spans="1:21" ht="18" customHeight="1" x14ac:dyDescent="0.3">
      <c r="A90" s="1098"/>
      <c r="B90" s="1082"/>
      <c r="C90" s="548" t="s">
        <v>22</v>
      </c>
      <c r="D90" s="549">
        <v>0</v>
      </c>
      <c r="E90" s="549">
        <v>0</v>
      </c>
      <c r="F90" s="549">
        <v>0</v>
      </c>
      <c r="G90" s="549">
        <v>0</v>
      </c>
      <c r="H90" s="549">
        <v>0</v>
      </c>
      <c r="I90" s="549">
        <v>0</v>
      </c>
      <c r="J90" s="550">
        <v>0</v>
      </c>
      <c r="K90" s="549">
        <v>68</v>
      </c>
      <c r="L90" s="549">
        <v>36</v>
      </c>
      <c r="M90" s="549">
        <v>23</v>
      </c>
      <c r="N90" s="549">
        <v>2</v>
      </c>
      <c r="O90" s="549">
        <v>3</v>
      </c>
      <c r="P90" s="549">
        <v>1</v>
      </c>
      <c r="Q90" s="549"/>
      <c r="R90" s="549"/>
      <c r="S90" s="549"/>
      <c r="T90" s="550">
        <f t="shared" si="4"/>
        <v>133</v>
      </c>
      <c r="U90" s="551">
        <f t="shared" si="5"/>
        <v>133</v>
      </c>
    </row>
    <row r="91" spans="1:21" ht="18" customHeight="1" x14ac:dyDescent="0.3">
      <c r="A91" s="1098"/>
      <c r="B91" s="1082"/>
      <c r="C91" s="548" t="s">
        <v>83</v>
      </c>
      <c r="D91" s="549">
        <v>0</v>
      </c>
      <c r="E91" s="549">
        <v>0</v>
      </c>
      <c r="F91" s="549">
        <v>0</v>
      </c>
      <c r="G91" s="549">
        <v>0</v>
      </c>
      <c r="H91" s="549">
        <v>0</v>
      </c>
      <c r="I91" s="549">
        <v>0</v>
      </c>
      <c r="J91" s="550">
        <v>0</v>
      </c>
      <c r="K91" s="549">
        <v>64</v>
      </c>
      <c r="L91" s="549">
        <v>34</v>
      </c>
      <c r="M91" s="549">
        <v>47</v>
      </c>
      <c r="N91" s="549">
        <v>2</v>
      </c>
      <c r="O91" s="549">
        <v>3</v>
      </c>
      <c r="P91" s="549">
        <v>6</v>
      </c>
      <c r="Q91" s="549"/>
      <c r="R91" s="549"/>
      <c r="S91" s="549"/>
      <c r="T91" s="550">
        <f t="shared" si="4"/>
        <v>156</v>
      </c>
      <c r="U91" s="551">
        <f t="shared" si="5"/>
        <v>156</v>
      </c>
    </row>
    <row r="92" spans="1:21" ht="18" customHeight="1" x14ac:dyDescent="0.3">
      <c r="A92" s="1098"/>
      <c r="B92" s="1082"/>
      <c r="C92" s="548" t="s">
        <v>254</v>
      </c>
      <c r="D92" s="549">
        <v>0</v>
      </c>
      <c r="E92" s="549">
        <v>0</v>
      </c>
      <c r="F92" s="549">
        <v>0</v>
      </c>
      <c r="G92" s="549">
        <v>0</v>
      </c>
      <c r="H92" s="549">
        <v>0</v>
      </c>
      <c r="I92" s="549">
        <v>0</v>
      </c>
      <c r="J92" s="550">
        <v>0</v>
      </c>
      <c r="K92" s="549">
        <v>56</v>
      </c>
      <c r="L92" s="549">
        <v>30</v>
      </c>
      <c r="M92" s="549">
        <v>36</v>
      </c>
      <c r="N92" s="549">
        <v>2</v>
      </c>
      <c r="O92" s="549">
        <v>3</v>
      </c>
      <c r="P92" s="549">
        <v>2</v>
      </c>
      <c r="Q92" s="549"/>
      <c r="R92" s="549"/>
      <c r="S92" s="549"/>
      <c r="T92" s="550">
        <f t="shared" si="4"/>
        <v>129</v>
      </c>
      <c r="U92" s="551">
        <f t="shared" si="5"/>
        <v>129</v>
      </c>
    </row>
    <row r="93" spans="1:21" ht="18" customHeight="1" x14ac:dyDescent="0.3">
      <c r="A93" s="1098"/>
      <c r="B93" s="1082"/>
      <c r="C93" s="548" t="s">
        <v>85</v>
      </c>
      <c r="D93" s="549">
        <v>0</v>
      </c>
      <c r="E93" s="549">
        <v>0</v>
      </c>
      <c r="F93" s="549">
        <v>0</v>
      </c>
      <c r="G93" s="549">
        <v>0</v>
      </c>
      <c r="H93" s="549">
        <v>0</v>
      </c>
      <c r="I93" s="549">
        <v>0</v>
      </c>
      <c r="J93" s="550">
        <v>0</v>
      </c>
      <c r="K93" s="549">
        <v>60</v>
      </c>
      <c r="L93" s="549">
        <v>36</v>
      </c>
      <c r="M93" s="549">
        <v>47</v>
      </c>
      <c r="N93" s="549">
        <v>2</v>
      </c>
      <c r="O93" s="549">
        <v>2</v>
      </c>
      <c r="P93" s="549">
        <v>0</v>
      </c>
      <c r="Q93" s="549"/>
      <c r="R93" s="549"/>
      <c r="S93" s="549"/>
      <c r="T93" s="550">
        <f t="shared" si="4"/>
        <v>147</v>
      </c>
      <c r="U93" s="551">
        <f t="shared" si="5"/>
        <v>147</v>
      </c>
    </row>
    <row r="94" spans="1:21" ht="18" customHeight="1" x14ac:dyDescent="0.3">
      <c r="A94" s="1099"/>
      <c r="B94" s="1083"/>
      <c r="C94" s="552" t="s">
        <v>255</v>
      </c>
      <c r="D94" s="553">
        <v>0</v>
      </c>
      <c r="E94" s="553">
        <v>0</v>
      </c>
      <c r="F94" s="553">
        <v>0</v>
      </c>
      <c r="G94" s="553">
        <v>0</v>
      </c>
      <c r="H94" s="553">
        <v>0</v>
      </c>
      <c r="I94" s="553">
        <v>0</v>
      </c>
      <c r="J94" s="554">
        <v>0</v>
      </c>
      <c r="K94" s="553">
        <v>53</v>
      </c>
      <c r="L94" s="553">
        <v>28</v>
      </c>
      <c r="M94" s="553">
        <v>15</v>
      </c>
      <c r="N94" s="553">
        <v>2</v>
      </c>
      <c r="O94" s="553">
        <v>3</v>
      </c>
      <c r="P94" s="553">
        <v>0</v>
      </c>
      <c r="Q94" s="553"/>
      <c r="R94" s="553"/>
      <c r="S94" s="553"/>
      <c r="T94" s="554">
        <f t="shared" si="4"/>
        <v>101</v>
      </c>
      <c r="U94" s="555">
        <f t="shared" si="5"/>
        <v>101</v>
      </c>
    </row>
    <row r="95" spans="1:21" ht="18" customHeight="1" x14ac:dyDescent="0.3">
      <c r="A95" s="1100">
        <v>14</v>
      </c>
      <c r="B95" s="1084" t="s">
        <v>191</v>
      </c>
      <c r="C95" s="556" t="s">
        <v>252</v>
      </c>
      <c r="D95" s="557">
        <v>0</v>
      </c>
      <c r="E95" s="557">
        <v>0</v>
      </c>
      <c r="F95" s="557">
        <v>0</v>
      </c>
      <c r="G95" s="557">
        <v>0</v>
      </c>
      <c r="H95" s="557">
        <v>0</v>
      </c>
      <c r="I95" s="557">
        <v>0</v>
      </c>
      <c r="J95" s="558">
        <v>0</v>
      </c>
      <c r="K95" s="557">
        <v>134</v>
      </c>
      <c r="L95" s="557">
        <v>116</v>
      </c>
      <c r="M95" s="557">
        <v>116</v>
      </c>
      <c r="N95" s="557">
        <v>23</v>
      </c>
      <c r="O95" s="557">
        <v>18</v>
      </c>
      <c r="P95" s="557">
        <v>4</v>
      </c>
      <c r="Q95" s="557"/>
      <c r="R95" s="557"/>
      <c r="S95" s="557"/>
      <c r="T95" s="558">
        <f t="shared" si="4"/>
        <v>411</v>
      </c>
      <c r="U95" s="560">
        <f t="shared" si="5"/>
        <v>411</v>
      </c>
    </row>
    <row r="96" spans="1:21" ht="18" customHeight="1" x14ac:dyDescent="0.3">
      <c r="A96" s="1101"/>
      <c r="B96" s="1085"/>
      <c r="C96" s="548" t="s">
        <v>253</v>
      </c>
      <c r="D96" s="549">
        <v>0</v>
      </c>
      <c r="E96" s="549">
        <v>0</v>
      </c>
      <c r="F96" s="549">
        <v>0</v>
      </c>
      <c r="G96" s="549">
        <v>0</v>
      </c>
      <c r="H96" s="549">
        <v>0</v>
      </c>
      <c r="I96" s="549">
        <v>0</v>
      </c>
      <c r="J96" s="550">
        <v>0</v>
      </c>
      <c r="K96" s="549">
        <v>93</v>
      </c>
      <c r="L96" s="549">
        <v>104</v>
      </c>
      <c r="M96" s="549">
        <v>89</v>
      </c>
      <c r="N96" s="549">
        <v>41</v>
      </c>
      <c r="O96" s="549">
        <v>43</v>
      </c>
      <c r="P96" s="549">
        <v>19</v>
      </c>
      <c r="Q96" s="549"/>
      <c r="R96" s="549"/>
      <c r="S96" s="549"/>
      <c r="T96" s="550">
        <f t="shared" si="4"/>
        <v>389</v>
      </c>
      <c r="U96" s="562">
        <f t="shared" si="5"/>
        <v>389</v>
      </c>
    </row>
    <row r="97" spans="1:21" ht="18" customHeight="1" x14ac:dyDescent="0.3">
      <c r="A97" s="1101"/>
      <c r="B97" s="1085"/>
      <c r="C97" s="548" t="s">
        <v>22</v>
      </c>
      <c r="D97" s="549">
        <v>0</v>
      </c>
      <c r="E97" s="549">
        <v>0</v>
      </c>
      <c r="F97" s="549">
        <v>0</v>
      </c>
      <c r="G97" s="549">
        <v>0</v>
      </c>
      <c r="H97" s="549">
        <v>0</v>
      </c>
      <c r="I97" s="549">
        <v>0</v>
      </c>
      <c r="J97" s="550">
        <v>0</v>
      </c>
      <c r="K97" s="549">
        <f>SUM(K95:K96)</f>
        <v>227</v>
      </c>
      <c r="L97" s="549">
        <f t="shared" ref="L97:P97" si="6">SUM(L95:L96)</f>
        <v>220</v>
      </c>
      <c r="M97" s="549">
        <f t="shared" si="6"/>
        <v>205</v>
      </c>
      <c r="N97" s="549">
        <f t="shared" si="6"/>
        <v>64</v>
      </c>
      <c r="O97" s="549">
        <f t="shared" si="6"/>
        <v>61</v>
      </c>
      <c r="P97" s="549">
        <f t="shared" si="6"/>
        <v>23</v>
      </c>
      <c r="Q97" s="549"/>
      <c r="R97" s="549"/>
      <c r="S97" s="549"/>
      <c r="T97" s="550">
        <f t="shared" si="4"/>
        <v>800</v>
      </c>
      <c r="U97" s="562">
        <f t="shared" si="5"/>
        <v>800</v>
      </c>
    </row>
    <row r="98" spans="1:21" ht="18" customHeight="1" x14ac:dyDescent="0.3">
      <c r="A98" s="1101"/>
      <c r="B98" s="1085"/>
      <c r="C98" s="548" t="s">
        <v>83</v>
      </c>
      <c r="D98" s="549">
        <v>0</v>
      </c>
      <c r="E98" s="549">
        <v>0</v>
      </c>
      <c r="F98" s="549">
        <v>0</v>
      </c>
      <c r="G98" s="549">
        <v>0</v>
      </c>
      <c r="H98" s="549">
        <v>0</v>
      </c>
      <c r="I98" s="549">
        <v>0</v>
      </c>
      <c r="J98" s="550">
        <v>0</v>
      </c>
      <c r="K98" s="549">
        <v>225</v>
      </c>
      <c r="L98" s="549">
        <v>235</v>
      </c>
      <c r="M98" s="549">
        <v>208</v>
      </c>
      <c r="N98" s="549">
        <v>64</v>
      </c>
      <c r="O98" s="549">
        <v>61</v>
      </c>
      <c r="P98" s="549">
        <v>32</v>
      </c>
      <c r="Q98" s="549"/>
      <c r="R98" s="549"/>
      <c r="S98" s="549"/>
      <c r="T98" s="550">
        <f t="shared" si="4"/>
        <v>825</v>
      </c>
      <c r="U98" s="562">
        <f t="shared" si="5"/>
        <v>825</v>
      </c>
    </row>
    <row r="99" spans="1:21" ht="18" customHeight="1" x14ac:dyDescent="0.3">
      <c r="A99" s="1101"/>
      <c r="B99" s="1085"/>
      <c r="C99" s="548" t="s">
        <v>254</v>
      </c>
      <c r="D99" s="549">
        <v>0</v>
      </c>
      <c r="E99" s="549">
        <v>0</v>
      </c>
      <c r="F99" s="549">
        <v>0</v>
      </c>
      <c r="G99" s="549">
        <v>0</v>
      </c>
      <c r="H99" s="549">
        <v>0</v>
      </c>
      <c r="I99" s="549">
        <v>0</v>
      </c>
      <c r="J99" s="550">
        <v>0</v>
      </c>
      <c r="K99" s="549">
        <v>221</v>
      </c>
      <c r="L99" s="549">
        <v>200</v>
      </c>
      <c r="M99" s="549">
        <v>209</v>
      </c>
      <c r="N99" s="549">
        <v>65</v>
      </c>
      <c r="O99" s="549">
        <v>62</v>
      </c>
      <c r="P99" s="549">
        <v>33</v>
      </c>
      <c r="Q99" s="549"/>
      <c r="R99" s="549"/>
      <c r="S99" s="549"/>
      <c r="T99" s="550">
        <f t="shared" si="4"/>
        <v>790</v>
      </c>
      <c r="U99" s="562">
        <f t="shared" si="5"/>
        <v>790</v>
      </c>
    </row>
    <row r="100" spans="1:21" ht="18" customHeight="1" x14ac:dyDescent="0.3">
      <c r="A100" s="1101"/>
      <c r="B100" s="1085"/>
      <c r="C100" s="548" t="s">
        <v>85</v>
      </c>
      <c r="D100" s="549">
        <v>0</v>
      </c>
      <c r="E100" s="549">
        <v>0</v>
      </c>
      <c r="F100" s="549">
        <v>0</v>
      </c>
      <c r="G100" s="549">
        <v>0</v>
      </c>
      <c r="H100" s="549">
        <v>0</v>
      </c>
      <c r="I100" s="549">
        <v>0</v>
      </c>
      <c r="J100" s="550">
        <v>0</v>
      </c>
      <c r="K100" s="549">
        <v>216</v>
      </c>
      <c r="L100" s="549">
        <v>238</v>
      </c>
      <c r="M100" s="549">
        <v>205</v>
      </c>
      <c r="N100" s="549">
        <v>64</v>
      </c>
      <c r="O100" s="549">
        <v>61</v>
      </c>
      <c r="P100" s="549">
        <v>22</v>
      </c>
      <c r="Q100" s="549"/>
      <c r="R100" s="549"/>
      <c r="S100" s="549"/>
      <c r="T100" s="550">
        <f t="shared" ref="T100:T122" si="7">P100+O100+N100+M100+L100+K100</f>
        <v>806</v>
      </c>
      <c r="U100" s="562">
        <f t="shared" si="5"/>
        <v>806</v>
      </c>
    </row>
    <row r="101" spans="1:21" ht="18" customHeight="1" x14ac:dyDescent="0.3">
      <c r="A101" s="1102"/>
      <c r="B101" s="1086"/>
      <c r="C101" s="563" t="s">
        <v>255</v>
      </c>
      <c r="D101" s="564">
        <v>0</v>
      </c>
      <c r="E101" s="564">
        <v>0</v>
      </c>
      <c r="F101" s="564">
        <v>0</v>
      </c>
      <c r="G101" s="564">
        <v>0</v>
      </c>
      <c r="H101" s="564">
        <v>0</v>
      </c>
      <c r="I101" s="564">
        <v>0</v>
      </c>
      <c r="J101" s="565">
        <v>0</v>
      </c>
      <c r="K101" s="564">
        <v>218</v>
      </c>
      <c r="L101" s="564">
        <v>200</v>
      </c>
      <c r="M101" s="564">
        <v>205</v>
      </c>
      <c r="N101" s="564">
        <v>64</v>
      </c>
      <c r="O101" s="564">
        <v>61</v>
      </c>
      <c r="P101" s="564">
        <v>23</v>
      </c>
      <c r="Q101" s="564"/>
      <c r="R101" s="564"/>
      <c r="S101" s="564"/>
      <c r="T101" s="565">
        <f t="shared" si="7"/>
        <v>771</v>
      </c>
      <c r="U101" s="567">
        <f t="shared" si="5"/>
        <v>771</v>
      </c>
    </row>
    <row r="102" spans="1:21" ht="18" customHeight="1" x14ac:dyDescent="0.3">
      <c r="A102" s="1097">
        <v>15</v>
      </c>
      <c r="B102" s="1081" t="s">
        <v>192</v>
      </c>
      <c r="C102" s="544" t="s">
        <v>252</v>
      </c>
      <c r="D102" s="545">
        <v>0</v>
      </c>
      <c r="E102" s="545">
        <v>0</v>
      </c>
      <c r="F102" s="545">
        <v>0</v>
      </c>
      <c r="G102" s="545">
        <v>0</v>
      </c>
      <c r="H102" s="545">
        <v>0</v>
      </c>
      <c r="I102" s="545">
        <v>0</v>
      </c>
      <c r="J102" s="546">
        <v>0</v>
      </c>
      <c r="K102" s="545">
        <v>182</v>
      </c>
      <c r="L102" s="545">
        <v>177</v>
      </c>
      <c r="M102" s="545">
        <v>240</v>
      </c>
      <c r="N102" s="545">
        <v>2</v>
      </c>
      <c r="O102" s="545">
        <v>17</v>
      </c>
      <c r="P102" s="545">
        <v>0</v>
      </c>
      <c r="Q102" s="545"/>
      <c r="R102" s="545"/>
      <c r="S102" s="545"/>
      <c r="T102" s="546">
        <f t="shared" si="7"/>
        <v>618</v>
      </c>
      <c r="U102" s="547">
        <f t="shared" si="5"/>
        <v>618</v>
      </c>
    </row>
    <row r="103" spans="1:21" ht="18" customHeight="1" x14ac:dyDescent="0.3">
      <c r="A103" s="1098"/>
      <c r="B103" s="1082"/>
      <c r="C103" s="548" t="s">
        <v>253</v>
      </c>
      <c r="D103" s="549">
        <v>0</v>
      </c>
      <c r="E103" s="549">
        <v>0</v>
      </c>
      <c r="F103" s="549">
        <v>0</v>
      </c>
      <c r="G103" s="549">
        <v>0</v>
      </c>
      <c r="H103" s="549">
        <v>0</v>
      </c>
      <c r="I103" s="549">
        <v>0</v>
      </c>
      <c r="J103" s="550">
        <v>0</v>
      </c>
      <c r="K103" s="549">
        <v>293</v>
      </c>
      <c r="L103" s="549">
        <v>269</v>
      </c>
      <c r="M103" s="549">
        <v>333</v>
      </c>
      <c r="N103" s="549">
        <v>7</v>
      </c>
      <c r="O103" s="549">
        <v>30</v>
      </c>
      <c r="P103" s="549">
        <v>0</v>
      </c>
      <c r="Q103" s="549"/>
      <c r="R103" s="549"/>
      <c r="S103" s="549"/>
      <c r="T103" s="550">
        <f t="shared" si="7"/>
        <v>932</v>
      </c>
      <c r="U103" s="551">
        <f t="shared" si="5"/>
        <v>932</v>
      </c>
    </row>
    <row r="104" spans="1:21" ht="18" customHeight="1" x14ac:dyDescent="0.3">
      <c r="A104" s="1098"/>
      <c r="B104" s="1082"/>
      <c r="C104" s="548" t="s">
        <v>22</v>
      </c>
      <c r="D104" s="549">
        <v>0</v>
      </c>
      <c r="E104" s="549">
        <v>0</v>
      </c>
      <c r="F104" s="549">
        <v>0</v>
      </c>
      <c r="G104" s="549">
        <v>0</v>
      </c>
      <c r="H104" s="549">
        <v>0</v>
      </c>
      <c r="I104" s="549">
        <v>0</v>
      </c>
      <c r="J104" s="550">
        <v>0</v>
      </c>
      <c r="K104" s="549">
        <f>SUM(K102:K103)</f>
        <v>475</v>
      </c>
      <c r="L104" s="549">
        <f t="shared" ref="L104:P104" si="8">SUM(L102:L103)</f>
        <v>446</v>
      </c>
      <c r="M104" s="549">
        <f t="shared" si="8"/>
        <v>573</v>
      </c>
      <c r="N104" s="549">
        <f t="shared" si="8"/>
        <v>9</v>
      </c>
      <c r="O104" s="549">
        <f t="shared" si="8"/>
        <v>47</v>
      </c>
      <c r="P104" s="549">
        <f t="shared" si="8"/>
        <v>0</v>
      </c>
      <c r="Q104" s="549"/>
      <c r="R104" s="549"/>
      <c r="S104" s="549"/>
      <c r="T104" s="550">
        <f t="shared" si="7"/>
        <v>1550</v>
      </c>
      <c r="U104" s="551">
        <f t="shared" si="5"/>
        <v>1550</v>
      </c>
    </row>
    <row r="105" spans="1:21" ht="18" customHeight="1" x14ac:dyDescent="0.3">
      <c r="A105" s="1098"/>
      <c r="B105" s="1082"/>
      <c r="C105" s="548" t="s">
        <v>83</v>
      </c>
      <c r="D105" s="549">
        <v>0</v>
      </c>
      <c r="E105" s="549">
        <v>0</v>
      </c>
      <c r="F105" s="549">
        <v>0</v>
      </c>
      <c r="G105" s="549">
        <v>0</v>
      </c>
      <c r="H105" s="549">
        <v>0</v>
      </c>
      <c r="I105" s="549">
        <v>0</v>
      </c>
      <c r="J105" s="550">
        <v>0</v>
      </c>
      <c r="K105" s="549">
        <v>484</v>
      </c>
      <c r="L105" s="549">
        <v>448</v>
      </c>
      <c r="M105" s="549">
        <v>575</v>
      </c>
      <c r="N105" s="549">
        <v>9</v>
      </c>
      <c r="O105" s="549">
        <v>43</v>
      </c>
      <c r="P105" s="549">
        <v>0</v>
      </c>
      <c r="Q105" s="549"/>
      <c r="R105" s="549"/>
      <c r="S105" s="549"/>
      <c r="T105" s="550">
        <f t="shared" si="7"/>
        <v>1559</v>
      </c>
      <c r="U105" s="551">
        <f t="shared" si="5"/>
        <v>1559</v>
      </c>
    </row>
    <row r="106" spans="1:21" ht="18" customHeight="1" x14ac:dyDescent="0.3">
      <c r="A106" s="1098"/>
      <c r="B106" s="1082"/>
      <c r="C106" s="548" t="s">
        <v>254</v>
      </c>
      <c r="D106" s="549">
        <v>0</v>
      </c>
      <c r="E106" s="549">
        <v>0</v>
      </c>
      <c r="F106" s="549">
        <v>0</v>
      </c>
      <c r="G106" s="549">
        <v>0</v>
      </c>
      <c r="H106" s="549">
        <v>0</v>
      </c>
      <c r="I106" s="549">
        <v>0</v>
      </c>
      <c r="J106" s="550">
        <v>0</v>
      </c>
      <c r="K106" s="549">
        <v>530</v>
      </c>
      <c r="L106" s="549">
        <v>448</v>
      </c>
      <c r="M106" s="549">
        <v>575</v>
      </c>
      <c r="N106" s="549">
        <v>8</v>
      </c>
      <c r="O106" s="549">
        <v>44</v>
      </c>
      <c r="P106" s="549">
        <v>0</v>
      </c>
      <c r="Q106" s="549"/>
      <c r="R106" s="549"/>
      <c r="S106" s="549"/>
      <c r="T106" s="550">
        <f t="shared" si="7"/>
        <v>1605</v>
      </c>
      <c r="U106" s="551">
        <f t="shared" si="5"/>
        <v>1605</v>
      </c>
    </row>
    <row r="107" spans="1:21" ht="18" customHeight="1" x14ac:dyDescent="0.3">
      <c r="A107" s="1098"/>
      <c r="B107" s="1082"/>
      <c r="C107" s="548" t="s">
        <v>85</v>
      </c>
      <c r="D107" s="549">
        <v>0</v>
      </c>
      <c r="E107" s="549">
        <v>0</v>
      </c>
      <c r="F107" s="549">
        <v>0</v>
      </c>
      <c r="G107" s="549">
        <v>0</v>
      </c>
      <c r="H107" s="549">
        <v>0</v>
      </c>
      <c r="I107" s="549">
        <v>0</v>
      </c>
      <c r="J107" s="550">
        <v>0</v>
      </c>
      <c r="K107" s="549">
        <v>478</v>
      </c>
      <c r="L107" s="549">
        <v>448</v>
      </c>
      <c r="M107" s="549">
        <v>575</v>
      </c>
      <c r="N107" s="549">
        <v>9</v>
      </c>
      <c r="O107" s="549">
        <v>48</v>
      </c>
      <c r="P107" s="549">
        <v>0</v>
      </c>
      <c r="Q107" s="549"/>
      <c r="R107" s="549"/>
      <c r="S107" s="549"/>
      <c r="T107" s="550">
        <f t="shared" si="7"/>
        <v>1558</v>
      </c>
      <c r="U107" s="551">
        <f t="shared" si="5"/>
        <v>1558</v>
      </c>
    </row>
    <row r="108" spans="1:21" ht="18" customHeight="1" x14ac:dyDescent="0.3">
      <c r="A108" s="1099"/>
      <c r="B108" s="1083"/>
      <c r="C108" s="552" t="s">
        <v>255</v>
      </c>
      <c r="D108" s="553">
        <v>0</v>
      </c>
      <c r="E108" s="553">
        <v>0</v>
      </c>
      <c r="F108" s="553">
        <v>0</v>
      </c>
      <c r="G108" s="553">
        <v>0</v>
      </c>
      <c r="H108" s="553">
        <v>0</v>
      </c>
      <c r="I108" s="553">
        <v>0</v>
      </c>
      <c r="J108" s="554">
        <v>0</v>
      </c>
      <c r="K108" s="553">
        <v>479</v>
      </c>
      <c r="L108" s="553">
        <v>448</v>
      </c>
      <c r="M108" s="553">
        <v>575</v>
      </c>
      <c r="N108" s="553">
        <v>9</v>
      </c>
      <c r="O108" s="553">
        <v>44</v>
      </c>
      <c r="P108" s="553">
        <v>0</v>
      </c>
      <c r="Q108" s="553"/>
      <c r="R108" s="553"/>
      <c r="S108" s="553"/>
      <c r="T108" s="554">
        <f t="shared" si="7"/>
        <v>1555</v>
      </c>
      <c r="U108" s="555">
        <f t="shared" si="5"/>
        <v>1555</v>
      </c>
    </row>
    <row r="109" spans="1:21" ht="18" customHeight="1" x14ac:dyDescent="0.3">
      <c r="A109" s="1100">
        <v>16</v>
      </c>
      <c r="B109" s="1084" t="s">
        <v>193</v>
      </c>
      <c r="C109" s="556" t="s">
        <v>252</v>
      </c>
      <c r="D109" s="557">
        <v>0</v>
      </c>
      <c r="E109" s="557">
        <v>0</v>
      </c>
      <c r="F109" s="557">
        <v>0</v>
      </c>
      <c r="G109" s="557">
        <v>0</v>
      </c>
      <c r="H109" s="557">
        <v>0</v>
      </c>
      <c r="I109" s="557">
        <v>0</v>
      </c>
      <c r="J109" s="558">
        <v>0</v>
      </c>
      <c r="K109" s="557">
        <v>19</v>
      </c>
      <c r="L109" s="557">
        <v>34</v>
      </c>
      <c r="M109" s="557">
        <v>29</v>
      </c>
      <c r="N109" s="557">
        <v>0</v>
      </c>
      <c r="O109" s="557">
        <v>7</v>
      </c>
      <c r="P109" s="557">
        <v>11</v>
      </c>
      <c r="Q109" s="557"/>
      <c r="R109" s="557"/>
      <c r="S109" s="557"/>
      <c r="T109" s="558">
        <f t="shared" si="7"/>
        <v>100</v>
      </c>
      <c r="U109" s="560">
        <f t="shared" si="5"/>
        <v>100</v>
      </c>
    </row>
    <row r="110" spans="1:21" ht="18" customHeight="1" x14ac:dyDescent="0.3">
      <c r="A110" s="1101"/>
      <c r="B110" s="1085"/>
      <c r="C110" s="548" t="s">
        <v>253</v>
      </c>
      <c r="D110" s="549">
        <v>0</v>
      </c>
      <c r="E110" s="549">
        <v>0</v>
      </c>
      <c r="F110" s="549">
        <v>0</v>
      </c>
      <c r="G110" s="549">
        <v>0</v>
      </c>
      <c r="H110" s="549">
        <v>0</v>
      </c>
      <c r="I110" s="549">
        <v>0</v>
      </c>
      <c r="J110" s="550">
        <v>0</v>
      </c>
      <c r="K110" s="549">
        <v>38</v>
      </c>
      <c r="L110" s="549">
        <v>39</v>
      </c>
      <c r="M110" s="549">
        <v>37</v>
      </c>
      <c r="N110" s="549">
        <v>4</v>
      </c>
      <c r="O110" s="549">
        <v>17</v>
      </c>
      <c r="P110" s="549">
        <v>37</v>
      </c>
      <c r="Q110" s="549"/>
      <c r="R110" s="549"/>
      <c r="S110" s="549"/>
      <c r="T110" s="550">
        <f t="shared" si="7"/>
        <v>172</v>
      </c>
      <c r="U110" s="562">
        <f t="shared" si="5"/>
        <v>172</v>
      </c>
    </row>
    <row r="111" spans="1:21" ht="18" customHeight="1" x14ac:dyDescent="0.3">
      <c r="A111" s="1101"/>
      <c r="B111" s="1085"/>
      <c r="C111" s="548" t="s">
        <v>22</v>
      </c>
      <c r="D111" s="549">
        <v>0</v>
      </c>
      <c r="E111" s="549">
        <v>0</v>
      </c>
      <c r="F111" s="549">
        <v>0</v>
      </c>
      <c r="G111" s="549">
        <v>0</v>
      </c>
      <c r="H111" s="549">
        <v>0</v>
      </c>
      <c r="I111" s="549">
        <v>0</v>
      </c>
      <c r="J111" s="550">
        <v>0</v>
      </c>
      <c r="K111" s="549">
        <v>57</v>
      </c>
      <c r="L111" s="549">
        <v>73</v>
      </c>
      <c r="M111" s="549">
        <v>66</v>
      </c>
      <c r="N111" s="549">
        <v>4</v>
      </c>
      <c r="O111" s="549">
        <v>24</v>
      </c>
      <c r="P111" s="549">
        <v>48</v>
      </c>
      <c r="Q111" s="549"/>
      <c r="R111" s="549"/>
      <c r="S111" s="549"/>
      <c r="T111" s="550">
        <f t="shared" si="7"/>
        <v>272</v>
      </c>
      <c r="U111" s="562">
        <f t="shared" si="5"/>
        <v>272</v>
      </c>
    </row>
    <row r="112" spans="1:21" ht="18" customHeight="1" x14ac:dyDescent="0.3">
      <c r="A112" s="1101"/>
      <c r="B112" s="1085"/>
      <c r="C112" s="548" t="s">
        <v>83</v>
      </c>
      <c r="D112" s="549">
        <v>0</v>
      </c>
      <c r="E112" s="549">
        <v>0</v>
      </c>
      <c r="F112" s="549">
        <v>0</v>
      </c>
      <c r="G112" s="549">
        <v>0</v>
      </c>
      <c r="H112" s="549">
        <v>0</v>
      </c>
      <c r="I112" s="549">
        <v>0</v>
      </c>
      <c r="J112" s="550">
        <v>0</v>
      </c>
      <c r="K112" s="549">
        <v>63</v>
      </c>
      <c r="L112" s="549">
        <v>90</v>
      </c>
      <c r="M112" s="549">
        <v>67</v>
      </c>
      <c r="N112" s="549">
        <v>18</v>
      </c>
      <c r="O112" s="549">
        <v>33</v>
      </c>
      <c r="P112" s="549">
        <v>49</v>
      </c>
      <c r="Q112" s="549"/>
      <c r="R112" s="549"/>
      <c r="S112" s="549"/>
      <c r="T112" s="550">
        <f t="shared" si="7"/>
        <v>320</v>
      </c>
      <c r="U112" s="562">
        <f t="shared" si="5"/>
        <v>320</v>
      </c>
    </row>
    <row r="113" spans="1:21" ht="18" customHeight="1" x14ac:dyDescent="0.3">
      <c r="A113" s="1101"/>
      <c r="B113" s="1085"/>
      <c r="C113" s="548" t="s">
        <v>254</v>
      </c>
      <c r="D113" s="549">
        <v>0</v>
      </c>
      <c r="E113" s="549">
        <v>0</v>
      </c>
      <c r="F113" s="549">
        <v>0</v>
      </c>
      <c r="G113" s="549">
        <v>0</v>
      </c>
      <c r="H113" s="549">
        <v>0</v>
      </c>
      <c r="I113" s="549">
        <v>0</v>
      </c>
      <c r="J113" s="550">
        <v>0</v>
      </c>
      <c r="K113" s="549">
        <v>63</v>
      </c>
      <c r="L113" s="549">
        <v>91</v>
      </c>
      <c r="M113" s="549">
        <v>4</v>
      </c>
      <c r="N113" s="549">
        <v>19</v>
      </c>
      <c r="O113" s="549">
        <v>10</v>
      </c>
      <c r="P113" s="549">
        <v>1</v>
      </c>
      <c r="Q113" s="549"/>
      <c r="R113" s="549"/>
      <c r="S113" s="549"/>
      <c r="T113" s="550">
        <f t="shared" si="7"/>
        <v>188</v>
      </c>
      <c r="U113" s="562">
        <f t="shared" si="5"/>
        <v>188</v>
      </c>
    </row>
    <row r="114" spans="1:21" ht="18" customHeight="1" x14ac:dyDescent="0.3">
      <c r="A114" s="1101"/>
      <c r="B114" s="1085"/>
      <c r="C114" s="548" t="s">
        <v>85</v>
      </c>
      <c r="D114" s="549">
        <v>0</v>
      </c>
      <c r="E114" s="549">
        <v>0</v>
      </c>
      <c r="F114" s="549">
        <v>0</v>
      </c>
      <c r="G114" s="549">
        <v>0</v>
      </c>
      <c r="H114" s="549">
        <v>0</v>
      </c>
      <c r="I114" s="549">
        <v>0</v>
      </c>
      <c r="J114" s="550">
        <v>0</v>
      </c>
      <c r="K114" s="549">
        <v>48</v>
      </c>
      <c r="L114" s="549">
        <v>34</v>
      </c>
      <c r="M114" s="549">
        <v>15</v>
      </c>
      <c r="N114" s="549">
        <v>5</v>
      </c>
      <c r="O114" s="549">
        <v>4</v>
      </c>
      <c r="P114" s="549">
        <v>13</v>
      </c>
      <c r="Q114" s="549"/>
      <c r="R114" s="549"/>
      <c r="S114" s="549"/>
      <c r="T114" s="550">
        <f t="shared" si="7"/>
        <v>119</v>
      </c>
      <c r="U114" s="562">
        <f t="shared" si="5"/>
        <v>119</v>
      </c>
    </row>
    <row r="115" spans="1:21" ht="18" customHeight="1" x14ac:dyDescent="0.3">
      <c r="A115" s="1102"/>
      <c r="B115" s="1086"/>
      <c r="C115" s="563" t="s">
        <v>255</v>
      </c>
      <c r="D115" s="564">
        <v>0</v>
      </c>
      <c r="E115" s="564">
        <v>0</v>
      </c>
      <c r="F115" s="564">
        <v>0</v>
      </c>
      <c r="G115" s="564">
        <v>0</v>
      </c>
      <c r="H115" s="564">
        <v>0</v>
      </c>
      <c r="I115" s="564">
        <v>0</v>
      </c>
      <c r="J115" s="565">
        <v>0</v>
      </c>
      <c r="K115" s="564">
        <v>52</v>
      </c>
      <c r="L115" s="564">
        <v>73</v>
      </c>
      <c r="M115" s="564">
        <v>12</v>
      </c>
      <c r="N115" s="564">
        <v>5</v>
      </c>
      <c r="O115" s="564">
        <v>3</v>
      </c>
      <c r="P115" s="564">
        <v>13</v>
      </c>
      <c r="Q115" s="564"/>
      <c r="R115" s="564"/>
      <c r="S115" s="564"/>
      <c r="T115" s="565">
        <f t="shared" si="7"/>
        <v>158</v>
      </c>
      <c r="U115" s="567">
        <f t="shared" si="5"/>
        <v>158</v>
      </c>
    </row>
    <row r="116" spans="1:21" ht="18" customHeight="1" x14ac:dyDescent="0.3">
      <c r="A116" s="1097">
        <v>17</v>
      </c>
      <c r="B116" s="1081" t="s">
        <v>194</v>
      </c>
      <c r="C116" s="544" t="s">
        <v>252</v>
      </c>
      <c r="D116" s="545">
        <v>0</v>
      </c>
      <c r="E116" s="545">
        <v>0</v>
      </c>
      <c r="F116" s="545">
        <v>0</v>
      </c>
      <c r="G116" s="545">
        <v>0</v>
      </c>
      <c r="H116" s="545">
        <v>0</v>
      </c>
      <c r="I116" s="545">
        <v>0</v>
      </c>
      <c r="J116" s="546">
        <v>0</v>
      </c>
      <c r="K116" s="545">
        <v>9</v>
      </c>
      <c r="L116" s="545">
        <v>0</v>
      </c>
      <c r="M116" s="545">
        <v>1</v>
      </c>
      <c r="N116" s="545">
        <v>0</v>
      </c>
      <c r="O116" s="545">
        <v>0</v>
      </c>
      <c r="P116" s="545">
        <v>0</v>
      </c>
      <c r="Q116" s="545"/>
      <c r="R116" s="545"/>
      <c r="S116" s="545"/>
      <c r="T116" s="546">
        <f t="shared" si="7"/>
        <v>10</v>
      </c>
      <c r="U116" s="547">
        <f t="shared" si="5"/>
        <v>10</v>
      </c>
    </row>
    <row r="117" spans="1:21" ht="18" customHeight="1" x14ac:dyDescent="0.3">
      <c r="A117" s="1098"/>
      <c r="B117" s="1082"/>
      <c r="C117" s="548" t="s">
        <v>253</v>
      </c>
      <c r="D117" s="549">
        <v>0</v>
      </c>
      <c r="E117" s="549">
        <v>0</v>
      </c>
      <c r="F117" s="549">
        <v>0</v>
      </c>
      <c r="G117" s="549">
        <v>0</v>
      </c>
      <c r="H117" s="549">
        <v>0</v>
      </c>
      <c r="I117" s="549">
        <v>0</v>
      </c>
      <c r="J117" s="550">
        <v>0</v>
      </c>
      <c r="K117" s="549">
        <v>6</v>
      </c>
      <c r="L117" s="549">
        <v>2</v>
      </c>
      <c r="M117" s="549">
        <v>0</v>
      </c>
      <c r="N117" s="549">
        <v>1</v>
      </c>
      <c r="O117" s="549">
        <v>0</v>
      </c>
      <c r="P117" s="549">
        <v>0</v>
      </c>
      <c r="Q117" s="549"/>
      <c r="R117" s="549"/>
      <c r="S117" s="549"/>
      <c r="T117" s="550">
        <f t="shared" si="7"/>
        <v>9</v>
      </c>
      <c r="U117" s="551">
        <f t="shared" si="5"/>
        <v>9</v>
      </c>
    </row>
    <row r="118" spans="1:21" ht="18" customHeight="1" x14ac:dyDescent="0.3">
      <c r="A118" s="1098"/>
      <c r="B118" s="1082"/>
      <c r="C118" s="548" t="s">
        <v>22</v>
      </c>
      <c r="D118" s="549">
        <v>0</v>
      </c>
      <c r="E118" s="549">
        <v>0</v>
      </c>
      <c r="F118" s="549">
        <v>0</v>
      </c>
      <c r="G118" s="549">
        <v>0</v>
      </c>
      <c r="H118" s="549">
        <v>0</v>
      </c>
      <c r="I118" s="549">
        <v>0</v>
      </c>
      <c r="J118" s="550">
        <v>0</v>
      </c>
      <c r="K118" s="549">
        <v>15</v>
      </c>
      <c r="L118" s="549">
        <v>2</v>
      </c>
      <c r="M118" s="549">
        <v>1</v>
      </c>
      <c r="N118" s="549">
        <v>1</v>
      </c>
      <c r="O118" s="549">
        <v>0</v>
      </c>
      <c r="P118" s="549">
        <v>0</v>
      </c>
      <c r="Q118" s="549"/>
      <c r="R118" s="549"/>
      <c r="S118" s="549"/>
      <c r="T118" s="550">
        <f t="shared" si="7"/>
        <v>19</v>
      </c>
      <c r="U118" s="551">
        <f t="shared" si="5"/>
        <v>19</v>
      </c>
    </row>
    <row r="119" spans="1:21" ht="18" customHeight="1" x14ac:dyDescent="0.3">
      <c r="A119" s="1098"/>
      <c r="B119" s="1082"/>
      <c r="C119" s="548" t="s">
        <v>83</v>
      </c>
      <c r="D119" s="549">
        <v>0</v>
      </c>
      <c r="E119" s="549">
        <v>0</v>
      </c>
      <c r="F119" s="549">
        <v>0</v>
      </c>
      <c r="G119" s="549">
        <v>0</v>
      </c>
      <c r="H119" s="549">
        <v>0</v>
      </c>
      <c r="I119" s="549">
        <v>0</v>
      </c>
      <c r="J119" s="550">
        <v>0</v>
      </c>
      <c r="K119" s="549">
        <v>15</v>
      </c>
      <c r="L119" s="549">
        <v>2</v>
      </c>
      <c r="M119" s="549">
        <v>1</v>
      </c>
      <c r="N119" s="549">
        <v>2</v>
      </c>
      <c r="O119" s="549">
        <v>0</v>
      </c>
      <c r="P119" s="549">
        <v>0</v>
      </c>
      <c r="Q119" s="549"/>
      <c r="R119" s="549"/>
      <c r="S119" s="549"/>
      <c r="T119" s="550">
        <f t="shared" si="7"/>
        <v>20</v>
      </c>
      <c r="U119" s="551">
        <f t="shared" si="5"/>
        <v>20</v>
      </c>
    </row>
    <row r="120" spans="1:21" ht="18" customHeight="1" x14ac:dyDescent="0.3">
      <c r="A120" s="1098"/>
      <c r="B120" s="1082"/>
      <c r="C120" s="548" t="s">
        <v>254</v>
      </c>
      <c r="D120" s="549">
        <v>0</v>
      </c>
      <c r="E120" s="549">
        <v>0</v>
      </c>
      <c r="F120" s="549">
        <v>0</v>
      </c>
      <c r="G120" s="549">
        <v>0</v>
      </c>
      <c r="H120" s="549">
        <v>0</v>
      </c>
      <c r="I120" s="549">
        <v>0</v>
      </c>
      <c r="J120" s="550">
        <v>0</v>
      </c>
      <c r="K120" s="549">
        <v>14</v>
      </c>
      <c r="L120" s="549">
        <v>1</v>
      </c>
      <c r="M120" s="549">
        <v>1</v>
      </c>
      <c r="N120" s="549">
        <v>2</v>
      </c>
      <c r="O120" s="549">
        <v>0</v>
      </c>
      <c r="P120" s="549">
        <v>0</v>
      </c>
      <c r="Q120" s="549"/>
      <c r="R120" s="549"/>
      <c r="S120" s="549"/>
      <c r="T120" s="550">
        <f t="shared" si="7"/>
        <v>18</v>
      </c>
      <c r="U120" s="551">
        <f t="shared" si="5"/>
        <v>18</v>
      </c>
    </row>
    <row r="121" spans="1:21" ht="18" customHeight="1" x14ac:dyDescent="0.3">
      <c r="A121" s="1098"/>
      <c r="B121" s="1082"/>
      <c r="C121" s="548" t="s">
        <v>85</v>
      </c>
      <c r="D121" s="549">
        <v>0</v>
      </c>
      <c r="E121" s="549">
        <v>0</v>
      </c>
      <c r="F121" s="549">
        <v>0</v>
      </c>
      <c r="G121" s="549">
        <v>0</v>
      </c>
      <c r="H121" s="549">
        <v>0</v>
      </c>
      <c r="I121" s="549">
        <v>0</v>
      </c>
      <c r="J121" s="550">
        <v>0</v>
      </c>
      <c r="K121" s="549">
        <v>15</v>
      </c>
      <c r="L121" s="549">
        <v>1</v>
      </c>
      <c r="M121" s="549">
        <v>1</v>
      </c>
      <c r="N121" s="549">
        <v>1</v>
      </c>
      <c r="O121" s="549">
        <v>0</v>
      </c>
      <c r="P121" s="549">
        <v>0</v>
      </c>
      <c r="Q121" s="549"/>
      <c r="R121" s="549"/>
      <c r="S121" s="549"/>
      <c r="T121" s="550">
        <f t="shared" si="7"/>
        <v>18</v>
      </c>
      <c r="U121" s="551">
        <f t="shared" si="5"/>
        <v>18</v>
      </c>
    </row>
    <row r="122" spans="1:21" ht="18" customHeight="1" x14ac:dyDescent="0.3">
      <c r="A122" s="1099"/>
      <c r="B122" s="1083"/>
      <c r="C122" s="552" t="s">
        <v>255</v>
      </c>
      <c r="D122" s="553">
        <v>0</v>
      </c>
      <c r="E122" s="553">
        <v>0</v>
      </c>
      <c r="F122" s="553">
        <v>0</v>
      </c>
      <c r="G122" s="553">
        <v>0</v>
      </c>
      <c r="H122" s="553">
        <v>0</v>
      </c>
      <c r="I122" s="553">
        <v>0</v>
      </c>
      <c r="J122" s="554">
        <v>0</v>
      </c>
      <c r="K122" s="553">
        <v>15</v>
      </c>
      <c r="L122" s="553">
        <v>1</v>
      </c>
      <c r="M122" s="553">
        <v>1</v>
      </c>
      <c r="N122" s="553">
        <v>1</v>
      </c>
      <c r="O122" s="553">
        <v>0</v>
      </c>
      <c r="P122" s="553">
        <v>0</v>
      </c>
      <c r="Q122" s="553"/>
      <c r="R122" s="553"/>
      <c r="S122" s="553"/>
      <c r="T122" s="554">
        <f t="shared" si="7"/>
        <v>18</v>
      </c>
      <c r="U122" s="555">
        <f t="shared" si="5"/>
        <v>18</v>
      </c>
    </row>
    <row r="123" spans="1:21" ht="18" customHeight="1" x14ac:dyDescent="0.3">
      <c r="A123" s="1111">
        <v>18</v>
      </c>
      <c r="B123" s="1081" t="s">
        <v>195</v>
      </c>
      <c r="C123" s="544" t="s">
        <v>252</v>
      </c>
      <c r="D123" s="545">
        <v>0</v>
      </c>
      <c r="E123" s="545">
        <v>0</v>
      </c>
      <c r="F123" s="545">
        <v>0</v>
      </c>
      <c r="G123" s="545">
        <v>0</v>
      </c>
      <c r="H123" s="545">
        <v>0</v>
      </c>
      <c r="I123" s="545">
        <v>0</v>
      </c>
      <c r="J123" s="546">
        <v>0</v>
      </c>
      <c r="K123" s="545">
        <v>23</v>
      </c>
      <c r="L123" s="545">
        <v>15</v>
      </c>
      <c r="M123" s="545">
        <v>2</v>
      </c>
      <c r="N123" s="545">
        <v>3</v>
      </c>
      <c r="O123" s="545">
        <v>16</v>
      </c>
      <c r="P123" s="545">
        <v>0</v>
      </c>
      <c r="Q123" s="545">
        <v>0</v>
      </c>
      <c r="R123" s="545">
        <v>1</v>
      </c>
      <c r="S123" s="545">
        <v>1</v>
      </c>
      <c r="T123" s="546">
        <f>SUM(K123:S123)</f>
        <v>61</v>
      </c>
      <c r="U123" s="547">
        <f t="shared" si="5"/>
        <v>61</v>
      </c>
    </row>
    <row r="124" spans="1:21" ht="18" customHeight="1" x14ac:dyDescent="0.3">
      <c r="A124" s="1112"/>
      <c r="B124" s="1082"/>
      <c r="C124" s="548" t="s">
        <v>253</v>
      </c>
      <c r="D124" s="549">
        <v>0</v>
      </c>
      <c r="E124" s="549">
        <v>0</v>
      </c>
      <c r="F124" s="549">
        <v>0</v>
      </c>
      <c r="G124" s="549">
        <v>0</v>
      </c>
      <c r="H124" s="549">
        <v>0</v>
      </c>
      <c r="I124" s="549">
        <v>0</v>
      </c>
      <c r="J124" s="550">
        <v>0</v>
      </c>
      <c r="K124" s="549">
        <v>26</v>
      </c>
      <c r="L124" s="549">
        <v>43</v>
      </c>
      <c r="M124" s="549">
        <v>2</v>
      </c>
      <c r="N124" s="549">
        <v>7</v>
      </c>
      <c r="O124" s="549">
        <v>27</v>
      </c>
      <c r="P124" s="549">
        <v>1</v>
      </c>
      <c r="Q124" s="549">
        <v>11</v>
      </c>
      <c r="R124" s="549">
        <v>20</v>
      </c>
      <c r="S124" s="549">
        <v>3</v>
      </c>
      <c r="T124" s="550">
        <f>SUM(K124:S124)</f>
        <v>140</v>
      </c>
      <c r="U124" s="551">
        <f t="shared" si="5"/>
        <v>140</v>
      </c>
    </row>
    <row r="125" spans="1:21" ht="18" customHeight="1" x14ac:dyDescent="0.3">
      <c r="A125" s="1112"/>
      <c r="B125" s="1082"/>
      <c r="C125" s="548" t="s">
        <v>22</v>
      </c>
      <c r="D125" s="549">
        <v>0</v>
      </c>
      <c r="E125" s="549">
        <v>0</v>
      </c>
      <c r="F125" s="549">
        <v>0</v>
      </c>
      <c r="G125" s="549">
        <v>0</v>
      </c>
      <c r="H125" s="549">
        <v>0</v>
      </c>
      <c r="I125" s="549">
        <v>0</v>
      </c>
      <c r="J125" s="550">
        <v>0</v>
      </c>
      <c r="K125" s="549">
        <f>SUM(K123:K124)</f>
        <v>49</v>
      </c>
      <c r="L125" s="549">
        <f t="shared" ref="L125:S125" si="9">SUM(L123:L124)</f>
        <v>58</v>
      </c>
      <c r="M125" s="549">
        <f t="shared" si="9"/>
        <v>4</v>
      </c>
      <c r="N125" s="549">
        <f t="shared" si="9"/>
        <v>10</v>
      </c>
      <c r="O125" s="549">
        <f t="shared" si="9"/>
        <v>43</v>
      </c>
      <c r="P125" s="549">
        <f t="shared" si="9"/>
        <v>1</v>
      </c>
      <c r="Q125" s="549">
        <f t="shared" si="9"/>
        <v>11</v>
      </c>
      <c r="R125" s="549">
        <f t="shared" si="9"/>
        <v>21</v>
      </c>
      <c r="S125" s="549">
        <f t="shared" si="9"/>
        <v>4</v>
      </c>
      <c r="T125" s="550">
        <f>SUM(K125:S125)</f>
        <v>201</v>
      </c>
      <c r="U125" s="551">
        <f t="shared" si="5"/>
        <v>201</v>
      </c>
    </row>
    <row r="126" spans="1:21" ht="18" customHeight="1" x14ac:dyDescent="0.3">
      <c r="A126" s="1112"/>
      <c r="B126" s="1082"/>
      <c r="C126" s="548" t="s">
        <v>83</v>
      </c>
      <c r="D126" s="549">
        <v>0</v>
      </c>
      <c r="E126" s="549">
        <v>0</v>
      </c>
      <c r="F126" s="549">
        <v>0</v>
      </c>
      <c r="G126" s="549">
        <v>0</v>
      </c>
      <c r="H126" s="549">
        <v>0</v>
      </c>
      <c r="I126" s="549">
        <v>0</v>
      </c>
      <c r="J126" s="550">
        <v>0</v>
      </c>
      <c r="K126" s="549">
        <v>53</v>
      </c>
      <c r="L126" s="549">
        <v>36</v>
      </c>
      <c r="M126" s="549">
        <v>2</v>
      </c>
      <c r="N126" s="549">
        <v>16</v>
      </c>
      <c r="O126" s="549">
        <v>8</v>
      </c>
      <c r="P126" s="549">
        <v>6</v>
      </c>
      <c r="Q126" s="549">
        <v>14</v>
      </c>
      <c r="R126" s="549">
        <v>12</v>
      </c>
      <c r="S126" s="549">
        <v>0</v>
      </c>
      <c r="T126" s="550">
        <f>SUM(K126:S126)</f>
        <v>147</v>
      </c>
      <c r="U126" s="551">
        <f t="shared" si="5"/>
        <v>147</v>
      </c>
    </row>
    <row r="127" spans="1:21" ht="18" customHeight="1" x14ac:dyDescent="0.3">
      <c r="A127" s="1112"/>
      <c r="B127" s="1082"/>
      <c r="C127" s="548" t="s">
        <v>254</v>
      </c>
      <c r="D127" s="549">
        <v>0</v>
      </c>
      <c r="E127" s="549">
        <v>0</v>
      </c>
      <c r="F127" s="549">
        <v>0</v>
      </c>
      <c r="G127" s="549">
        <v>0</v>
      </c>
      <c r="H127" s="549">
        <v>0</v>
      </c>
      <c r="I127" s="549">
        <v>0</v>
      </c>
      <c r="J127" s="550">
        <v>0</v>
      </c>
      <c r="K127" s="549">
        <v>46</v>
      </c>
      <c r="L127" s="549">
        <v>33</v>
      </c>
      <c r="M127" s="549">
        <v>3</v>
      </c>
      <c r="N127" s="549">
        <v>7</v>
      </c>
      <c r="O127" s="549">
        <v>6</v>
      </c>
      <c r="P127" s="549">
        <v>7</v>
      </c>
      <c r="Q127" s="549">
        <v>11</v>
      </c>
      <c r="R127" s="549">
        <v>12</v>
      </c>
      <c r="S127" s="549">
        <v>6</v>
      </c>
      <c r="T127" s="550">
        <f>SUM(K127:S127)</f>
        <v>131</v>
      </c>
      <c r="U127" s="551">
        <f t="shared" si="5"/>
        <v>131</v>
      </c>
    </row>
    <row r="128" spans="1:21" ht="18" customHeight="1" x14ac:dyDescent="0.3">
      <c r="A128" s="1112"/>
      <c r="B128" s="1082"/>
      <c r="C128" s="548" t="s">
        <v>85</v>
      </c>
      <c r="D128" s="549">
        <v>0</v>
      </c>
      <c r="E128" s="549">
        <v>0</v>
      </c>
      <c r="F128" s="549">
        <v>0</v>
      </c>
      <c r="G128" s="549">
        <v>0</v>
      </c>
      <c r="H128" s="549">
        <v>0</v>
      </c>
      <c r="I128" s="549">
        <v>0</v>
      </c>
      <c r="J128" s="550">
        <v>0</v>
      </c>
      <c r="K128" s="549">
        <v>103</v>
      </c>
      <c r="L128" s="549">
        <v>51</v>
      </c>
      <c r="M128" s="549">
        <v>6</v>
      </c>
      <c r="N128" s="549">
        <v>53</v>
      </c>
      <c r="O128" s="549">
        <v>41</v>
      </c>
      <c r="P128" s="549">
        <v>1</v>
      </c>
      <c r="Q128" s="549">
        <v>23</v>
      </c>
      <c r="R128" s="549">
        <v>20</v>
      </c>
      <c r="S128" s="549">
        <v>1</v>
      </c>
      <c r="T128" s="550">
        <f t="shared" ref="T128:T129" si="10">SUM(K128:S128)</f>
        <v>299</v>
      </c>
      <c r="U128" s="551">
        <f t="shared" si="5"/>
        <v>299</v>
      </c>
    </row>
    <row r="129" spans="1:21" ht="18" customHeight="1" x14ac:dyDescent="0.3">
      <c r="A129" s="1113"/>
      <c r="B129" s="1083"/>
      <c r="C129" s="552" t="s">
        <v>255</v>
      </c>
      <c r="D129" s="553">
        <v>0</v>
      </c>
      <c r="E129" s="553">
        <v>0</v>
      </c>
      <c r="F129" s="553">
        <v>0</v>
      </c>
      <c r="G129" s="553">
        <v>0</v>
      </c>
      <c r="H129" s="553">
        <v>0</v>
      </c>
      <c r="I129" s="553">
        <v>0</v>
      </c>
      <c r="J129" s="554">
        <v>0</v>
      </c>
      <c r="K129" s="553">
        <v>47</v>
      </c>
      <c r="L129" s="553">
        <v>33</v>
      </c>
      <c r="M129" s="553">
        <v>3</v>
      </c>
      <c r="N129" s="553">
        <v>6</v>
      </c>
      <c r="O129" s="553">
        <v>6</v>
      </c>
      <c r="P129" s="553">
        <v>1</v>
      </c>
      <c r="Q129" s="553">
        <v>11</v>
      </c>
      <c r="R129" s="553">
        <v>12</v>
      </c>
      <c r="S129" s="553">
        <v>0</v>
      </c>
      <c r="T129" s="550">
        <f t="shared" si="10"/>
        <v>119</v>
      </c>
      <c r="U129" s="555">
        <f t="shared" si="5"/>
        <v>119</v>
      </c>
    </row>
    <row r="130" spans="1:21" ht="18" customHeight="1" x14ac:dyDescent="0.3">
      <c r="A130" s="1097">
        <v>19</v>
      </c>
      <c r="B130" s="1081" t="s">
        <v>196</v>
      </c>
      <c r="C130" s="544" t="s">
        <v>252</v>
      </c>
      <c r="D130" s="545">
        <v>0</v>
      </c>
      <c r="E130" s="545">
        <v>0</v>
      </c>
      <c r="F130" s="545">
        <v>0</v>
      </c>
      <c r="G130" s="545">
        <v>0</v>
      </c>
      <c r="H130" s="545">
        <v>0</v>
      </c>
      <c r="I130" s="545">
        <v>0</v>
      </c>
      <c r="J130" s="546">
        <v>0</v>
      </c>
      <c r="K130" s="545">
        <v>53</v>
      </c>
      <c r="L130" s="545">
        <v>42</v>
      </c>
      <c r="M130" s="545">
        <v>34</v>
      </c>
      <c r="N130" s="545">
        <v>12</v>
      </c>
      <c r="O130" s="545">
        <v>14</v>
      </c>
      <c r="P130" s="545">
        <v>18</v>
      </c>
      <c r="Q130" s="545"/>
      <c r="R130" s="545"/>
      <c r="S130" s="545"/>
      <c r="T130" s="546">
        <f t="shared" ref="T130:T161" si="11">P130+O130+N130+M130+L130+K130</f>
        <v>173</v>
      </c>
      <c r="U130" s="547">
        <f t="shared" si="5"/>
        <v>173</v>
      </c>
    </row>
    <row r="131" spans="1:21" ht="18" customHeight="1" x14ac:dyDescent="0.3">
      <c r="A131" s="1098"/>
      <c r="B131" s="1082"/>
      <c r="C131" s="548" t="s">
        <v>253</v>
      </c>
      <c r="D131" s="549">
        <v>0</v>
      </c>
      <c r="E131" s="549">
        <v>0</v>
      </c>
      <c r="F131" s="549">
        <v>0</v>
      </c>
      <c r="G131" s="549">
        <v>0</v>
      </c>
      <c r="H131" s="549">
        <v>0</v>
      </c>
      <c r="I131" s="549">
        <v>0</v>
      </c>
      <c r="J131" s="550">
        <v>0</v>
      </c>
      <c r="K131" s="549">
        <v>55</v>
      </c>
      <c r="L131" s="549">
        <v>38</v>
      </c>
      <c r="M131" s="549">
        <v>43</v>
      </c>
      <c r="N131" s="549">
        <v>31</v>
      </c>
      <c r="O131" s="549">
        <v>40</v>
      </c>
      <c r="P131" s="549">
        <v>41</v>
      </c>
      <c r="Q131" s="549"/>
      <c r="R131" s="549"/>
      <c r="S131" s="549"/>
      <c r="T131" s="550">
        <f t="shared" si="11"/>
        <v>248</v>
      </c>
      <c r="U131" s="551">
        <f t="shared" si="5"/>
        <v>248</v>
      </c>
    </row>
    <row r="132" spans="1:21" ht="18" customHeight="1" x14ac:dyDescent="0.3">
      <c r="A132" s="1098"/>
      <c r="B132" s="1082"/>
      <c r="C132" s="548" t="s">
        <v>22</v>
      </c>
      <c r="D132" s="549">
        <v>0</v>
      </c>
      <c r="E132" s="549">
        <v>0</v>
      </c>
      <c r="F132" s="549">
        <v>0</v>
      </c>
      <c r="G132" s="549">
        <v>0</v>
      </c>
      <c r="H132" s="549">
        <v>0</v>
      </c>
      <c r="I132" s="549">
        <v>0</v>
      </c>
      <c r="J132" s="550">
        <v>0</v>
      </c>
      <c r="K132" s="549">
        <v>108</v>
      </c>
      <c r="L132" s="549">
        <v>80</v>
      </c>
      <c r="M132" s="549">
        <v>77</v>
      </c>
      <c r="N132" s="549">
        <v>43</v>
      </c>
      <c r="O132" s="549">
        <v>54</v>
      </c>
      <c r="P132" s="549">
        <v>59</v>
      </c>
      <c r="Q132" s="549"/>
      <c r="R132" s="549"/>
      <c r="S132" s="549"/>
      <c r="T132" s="550">
        <f t="shared" si="11"/>
        <v>421</v>
      </c>
      <c r="U132" s="551">
        <f t="shared" ref="U132:U195" si="12">J132+T132</f>
        <v>421</v>
      </c>
    </row>
    <row r="133" spans="1:21" ht="18" customHeight="1" x14ac:dyDescent="0.3">
      <c r="A133" s="1098"/>
      <c r="B133" s="1082"/>
      <c r="C133" s="548" t="s">
        <v>83</v>
      </c>
      <c r="D133" s="549">
        <v>0</v>
      </c>
      <c r="E133" s="549">
        <v>0</v>
      </c>
      <c r="F133" s="549">
        <v>0</v>
      </c>
      <c r="G133" s="549">
        <v>0</v>
      </c>
      <c r="H133" s="549">
        <v>0</v>
      </c>
      <c r="I133" s="549">
        <v>0</v>
      </c>
      <c r="J133" s="550">
        <v>0</v>
      </c>
      <c r="K133" s="549">
        <v>106</v>
      </c>
      <c r="L133" s="549">
        <v>80</v>
      </c>
      <c r="M133" s="549">
        <v>77</v>
      </c>
      <c r="N133" s="549">
        <v>42</v>
      </c>
      <c r="O133" s="549">
        <v>54</v>
      </c>
      <c r="P133" s="549">
        <v>59</v>
      </c>
      <c r="Q133" s="549"/>
      <c r="R133" s="549"/>
      <c r="S133" s="549"/>
      <c r="T133" s="550">
        <f t="shared" si="11"/>
        <v>418</v>
      </c>
      <c r="U133" s="551">
        <f t="shared" si="12"/>
        <v>418</v>
      </c>
    </row>
    <row r="134" spans="1:21" ht="18" customHeight="1" x14ac:dyDescent="0.3">
      <c r="A134" s="1098"/>
      <c r="B134" s="1082"/>
      <c r="C134" s="548" t="s">
        <v>254</v>
      </c>
      <c r="D134" s="549">
        <v>0</v>
      </c>
      <c r="E134" s="549">
        <v>0</v>
      </c>
      <c r="F134" s="549">
        <v>0</v>
      </c>
      <c r="G134" s="549">
        <v>0</v>
      </c>
      <c r="H134" s="549">
        <v>0</v>
      </c>
      <c r="I134" s="549">
        <v>0</v>
      </c>
      <c r="J134" s="550">
        <v>0</v>
      </c>
      <c r="K134" s="549">
        <v>104</v>
      </c>
      <c r="L134" s="549">
        <v>80</v>
      </c>
      <c r="M134" s="549">
        <v>77</v>
      </c>
      <c r="N134" s="549">
        <v>39</v>
      </c>
      <c r="O134" s="549">
        <v>54</v>
      </c>
      <c r="P134" s="549">
        <v>59</v>
      </c>
      <c r="Q134" s="549"/>
      <c r="R134" s="549"/>
      <c r="S134" s="549"/>
      <c r="T134" s="550">
        <f t="shared" si="11"/>
        <v>413</v>
      </c>
      <c r="U134" s="551">
        <f t="shared" si="12"/>
        <v>413</v>
      </c>
    </row>
    <row r="135" spans="1:21" ht="18" customHeight="1" x14ac:dyDescent="0.3">
      <c r="A135" s="1098"/>
      <c r="B135" s="1082"/>
      <c r="C135" s="548" t="s">
        <v>85</v>
      </c>
      <c r="D135" s="549">
        <v>0</v>
      </c>
      <c r="E135" s="549">
        <v>0</v>
      </c>
      <c r="F135" s="549">
        <v>0</v>
      </c>
      <c r="G135" s="549">
        <v>0</v>
      </c>
      <c r="H135" s="549">
        <v>0</v>
      </c>
      <c r="I135" s="549">
        <v>0</v>
      </c>
      <c r="J135" s="550">
        <v>0</v>
      </c>
      <c r="K135" s="549">
        <v>102</v>
      </c>
      <c r="L135" s="549">
        <v>80</v>
      </c>
      <c r="M135" s="549">
        <v>77</v>
      </c>
      <c r="N135" s="549">
        <v>40</v>
      </c>
      <c r="O135" s="549">
        <v>54</v>
      </c>
      <c r="P135" s="549">
        <v>59</v>
      </c>
      <c r="Q135" s="549"/>
      <c r="R135" s="549"/>
      <c r="S135" s="549"/>
      <c r="T135" s="550">
        <f t="shared" si="11"/>
        <v>412</v>
      </c>
      <c r="U135" s="551">
        <f t="shared" si="12"/>
        <v>412</v>
      </c>
    </row>
    <row r="136" spans="1:21" ht="18" customHeight="1" x14ac:dyDescent="0.3">
      <c r="A136" s="1099"/>
      <c r="B136" s="1083"/>
      <c r="C136" s="552" t="s">
        <v>255</v>
      </c>
      <c r="D136" s="553">
        <v>0</v>
      </c>
      <c r="E136" s="553">
        <v>0</v>
      </c>
      <c r="F136" s="553">
        <v>0</v>
      </c>
      <c r="G136" s="553">
        <v>0</v>
      </c>
      <c r="H136" s="553">
        <v>0</v>
      </c>
      <c r="I136" s="553">
        <v>0</v>
      </c>
      <c r="J136" s="554">
        <v>0</v>
      </c>
      <c r="K136" s="553">
        <v>103</v>
      </c>
      <c r="L136" s="553">
        <v>80</v>
      </c>
      <c r="M136" s="553">
        <v>77</v>
      </c>
      <c r="N136" s="553">
        <v>38</v>
      </c>
      <c r="O136" s="553">
        <v>54</v>
      </c>
      <c r="P136" s="553">
        <v>59</v>
      </c>
      <c r="Q136" s="553"/>
      <c r="R136" s="553"/>
      <c r="S136" s="553"/>
      <c r="T136" s="554">
        <f t="shared" si="11"/>
        <v>411</v>
      </c>
      <c r="U136" s="555">
        <f t="shared" si="12"/>
        <v>411</v>
      </c>
    </row>
    <row r="137" spans="1:21" ht="18" customHeight="1" x14ac:dyDescent="0.3">
      <c r="A137" s="1100">
        <v>20</v>
      </c>
      <c r="B137" s="1084" t="s">
        <v>197</v>
      </c>
      <c r="C137" s="556" t="s">
        <v>252</v>
      </c>
      <c r="D137" s="557">
        <v>0</v>
      </c>
      <c r="E137" s="557">
        <v>0</v>
      </c>
      <c r="F137" s="557">
        <v>0</v>
      </c>
      <c r="G137" s="557">
        <v>0</v>
      </c>
      <c r="H137" s="557">
        <v>0</v>
      </c>
      <c r="I137" s="557">
        <v>0</v>
      </c>
      <c r="J137" s="558">
        <v>0</v>
      </c>
      <c r="K137" s="557">
        <v>3</v>
      </c>
      <c r="L137" s="557">
        <v>2</v>
      </c>
      <c r="M137" s="557">
        <v>3</v>
      </c>
      <c r="N137" s="557">
        <v>0</v>
      </c>
      <c r="O137" s="557">
        <v>1</v>
      </c>
      <c r="P137" s="557">
        <v>0</v>
      </c>
      <c r="Q137" s="557"/>
      <c r="R137" s="557"/>
      <c r="S137" s="557"/>
      <c r="T137" s="558">
        <f t="shared" si="11"/>
        <v>9</v>
      </c>
      <c r="U137" s="560">
        <f t="shared" si="12"/>
        <v>9</v>
      </c>
    </row>
    <row r="138" spans="1:21" ht="18" customHeight="1" x14ac:dyDescent="0.3">
      <c r="A138" s="1101"/>
      <c r="B138" s="1085"/>
      <c r="C138" s="548" t="s">
        <v>253</v>
      </c>
      <c r="D138" s="549">
        <v>0</v>
      </c>
      <c r="E138" s="549">
        <v>0</v>
      </c>
      <c r="F138" s="549">
        <v>0</v>
      </c>
      <c r="G138" s="549">
        <v>0</v>
      </c>
      <c r="H138" s="549">
        <v>0</v>
      </c>
      <c r="I138" s="549">
        <v>0</v>
      </c>
      <c r="J138" s="550">
        <v>0</v>
      </c>
      <c r="K138" s="549">
        <v>10</v>
      </c>
      <c r="L138" s="549">
        <v>1</v>
      </c>
      <c r="M138" s="549">
        <v>1</v>
      </c>
      <c r="N138" s="549">
        <v>3</v>
      </c>
      <c r="O138" s="549">
        <v>2</v>
      </c>
      <c r="P138" s="549">
        <v>0</v>
      </c>
      <c r="Q138" s="549"/>
      <c r="R138" s="549"/>
      <c r="S138" s="549"/>
      <c r="T138" s="550">
        <f t="shared" si="11"/>
        <v>17</v>
      </c>
      <c r="U138" s="562">
        <f t="shared" si="12"/>
        <v>17</v>
      </c>
    </row>
    <row r="139" spans="1:21" ht="18" customHeight="1" x14ac:dyDescent="0.3">
      <c r="A139" s="1101"/>
      <c r="B139" s="1085"/>
      <c r="C139" s="548" t="s">
        <v>22</v>
      </c>
      <c r="D139" s="549">
        <v>0</v>
      </c>
      <c r="E139" s="549">
        <v>0</v>
      </c>
      <c r="F139" s="549">
        <v>0</v>
      </c>
      <c r="G139" s="549">
        <v>0</v>
      </c>
      <c r="H139" s="549">
        <v>0</v>
      </c>
      <c r="I139" s="549">
        <v>0</v>
      </c>
      <c r="J139" s="550">
        <v>0</v>
      </c>
      <c r="K139" s="549">
        <v>13</v>
      </c>
      <c r="L139" s="549">
        <v>3</v>
      </c>
      <c r="M139" s="549">
        <v>4</v>
      </c>
      <c r="N139" s="549">
        <v>3</v>
      </c>
      <c r="O139" s="549">
        <v>3</v>
      </c>
      <c r="P139" s="549">
        <v>0</v>
      </c>
      <c r="Q139" s="549"/>
      <c r="R139" s="549"/>
      <c r="S139" s="549"/>
      <c r="T139" s="550">
        <f t="shared" si="11"/>
        <v>26</v>
      </c>
      <c r="U139" s="562">
        <f t="shared" si="12"/>
        <v>26</v>
      </c>
    </row>
    <row r="140" spans="1:21" ht="18" customHeight="1" x14ac:dyDescent="0.3">
      <c r="A140" s="1101"/>
      <c r="B140" s="1085"/>
      <c r="C140" s="548" t="s">
        <v>83</v>
      </c>
      <c r="D140" s="549">
        <v>0</v>
      </c>
      <c r="E140" s="549">
        <v>0</v>
      </c>
      <c r="F140" s="549">
        <v>0</v>
      </c>
      <c r="G140" s="549">
        <v>0</v>
      </c>
      <c r="H140" s="549">
        <v>0</v>
      </c>
      <c r="I140" s="549">
        <v>0</v>
      </c>
      <c r="J140" s="550">
        <v>0</v>
      </c>
      <c r="K140" s="549">
        <v>14</v>
      </c>
      <c r="L140" s="549">
        <v>3</v>
      </c>
      <c r="M140" s="549">
        <v>4</v>
      </c>
      <c r="N140" s="549">
        <v>2</v>
      </c>
      <c r="O140" s="549">
        <v>3</v>
      </c>
      <c r="P140" s="549">
        <v>0</v>
      </c>
      <c r="Q140" s="549"/>
      <c r="R140" s="549"/>
      <c r="S140" s="549"/>
      <c r="T140" s="550">
        <f t="shared" si="11"/>
        <v>26</v>
      </c>
      <c r="U140" s="562">
        <f t="shared" si="12"/>
        <v>26</v>
      </c>
    </row>
    <row r="141" spans="1:21" ht="18" customHeight="1" x14ac:dyDescent="0.3">
      <c r="A141" s="1101"/>
      <c r="B141" s="1085"/>
      <c r="C141" s="548" t="s">
        <v>254</v>
      </c>
      <c r="D141" s="549">
        <v>0</v>
      </c>
      <c r="E141" s="549">
        <v>0</v>
      </c>
      <c r="F141" s="549">
        <v>0</v>
      </c>
      <c r="G141" s="549">
        <v>0</v>
      </c>
      <c r="H141" s="549">
        <v>0</v>
      </c>
      <c r="I141" s="549">
        <v>0</v>
      </c>
      <c r="J141" s="550">
        <v>0</v>
      </c>
      <c r="K141" s="549">
        <v>11</v>
      </c>
      <c r="L141" s="549">
        <v>2</v>
      </c>
      <c r="M141" s="549">
        <v>3</v>
      </c>
      <c r="N141" s="549">
        <v>0</v>
      </c>
      <c r="O141" s="549">
        <v>1</v>
      </c>
      <c r="P141" s="549">
        <v>0</v>
      </c>
      <c r="Q141" s="549"/>
      <c r="R141" s="549"/>
      <c r="S141" s="549"/>
      <c r="T141" s="550">
        <f t="shared" si="11"/>
        <v>17</v>
      </c>
      <c r="U141" s="562">
        <f t="shared" si="12"/>
        <v>17</v>
      </c>
    </row>
    <row r="142" spans="1:21" ht="18" customHeight="1" x14ac:dyDescent="0.3">
      <c r="A142" s="1101"/>
      <c r="B142" s="1085"/>
      <c r="C142" s="548" t="s">
        <v>85</v>
      </c>
      <c r="D142" s="549">
        <v>0</v>
      </c>
      <c r="E142" s="549">
        <v>0</v>
      </c>
      <c r="F142" s="549">
        <v>0</v>
      </c>
      <c r="G142" s="549">
        <v>0</v>
      </c>
      <c r="H142" s="549">
        <v>0</v>
      </c>
      <c r="I142" s="549">
        <v>0</v>
      </c>
      <c r="J142" s="550">
        <v>0</v>
      </c>
      <c r="K142" s="549">
        <v>11</v>
      </c>
      <c r="L142" s="549">
        <v>4</v>
      </c>
      <c r="M142" s="549">
        <v>41</v>
      </c>
      <c r="N142" s="549">
        <v>1</v>
      </c>
      <c r="O142" s="549">
        <v>1</v>
      </c>
      <c r="P142" s="549">
        <v>10</v>
      </c>
      <c r="Q142" s="549"/>
      <c r="R142" s="549"/>
      <c r="S142" s="549"/>
      <c r="T142" s="550">
        <f t="shared" si="11"/>
        <v>68</v>
      </c>
      <c r="U142" s="562">
        <f t="shared" si="12"/>
        <v>68</v>
      </c>
    </row>
    <row r="143" spans="1:21" ht="18" customHeight="1" x14ac:dyDescent="0.3">
      <c r="A143" s="1102"/>
      <c r="B143" s="1086"/>
      <c r="C143" s="563" t="s">
        <v>255</v>
      </c>
      <c r="D143" s="564">
        <v>0</v>
      </c>
      <c r="E143" s="564">
        <v>0</v>
      </c>
      <c r="F143" s="564">
        <v>0</v>
      </c>
      <c r="G143" s="564">
        <v>0</v>
      </c>
      <c r="H143" s="564">
        <v>0</v>
      </c>
      <c r="I143" s="564">
        <v>0</v>
      </c>
      <c r="J143" s="565">
        <v>0</v>
      </c>
      <c r="K143" s="564">
        <v>11</v>
      </c>
      <c r="L143" s="564">
        <v>3</v>
      </c>
      <c r="M143" s="564">
        <v>4</v>
      </c>
      <c r="N143" s="564">
        <v>0</v>
      </c>
      <c r="O143" s="564">
        <v>1</v>
      </c>
      <c r="P143" s="564">
        <v>0</v>
      </c>
      <c r="Q143" s="564"/>
      <c r="R143" s="564"/>
      <c r="S143" s="564"/>
      <c r="T143" s="565">
        <f t="shared" si="11"/>
        <v>19</v>
      </c>
      <c r="U143" s="567">
        <f t="shared" si="12"/>
        <v>19</v>
      </c>
    </row>
    <row r="144" spans="1:21" ht="18" customHeight="1" x14ac:dyDescent="0.3">
      <c r="A144" s="1097">
        <v>21</v>
      </c>
      <c r="B144" s="1081" t="s">
        <v>198</v>
      </c>
      <c r="C144" s="544" t="s">
        <v>252</v>
      </c>
      <c r="D144" s="545">
        <v>0</v>
      </c>
      <c r="E144" s="545">
        <v>0</v>
      </c>
      <c r="F144" s="545">
        <v>0</v>
      </c>
      <c r="G144" s="545">
        <v>0</v>
      </c>
      <c r="H144" s="545">
        <v>0</v>
      </c>
      <c r="I144" s="545">
        <v>0</v>
      </c>
      <c r="J144" s="546">
        <v>0</v>
      </c>
      <c r="K144" s="545">
        <v>153</v>
      </c>
      <c r="L144" s="545">
        <v>91</v>
      </c>
      <c r="M144" s="545">
        <v>203</v>
      </c>
      <c r="N144" s="545">
        <v>119</v>
      </c>
      <c r="O144" s="545">
        <v>86</v>
      </c>
      <c r="P144" s="545">
        <v>150</v>
      </c>
      <c r="Q144" s="545"/>
      <c r="R144" s="545"/>
      <c r="S144" s="545"/>
      <c r="T144" s="546">
        <f t="shared" si="11"/>
        <v>802</v>
      </c>
      <c r="U144" s="547">
        <f t="shared" si="12"/>
        <v>802</v>
      </c>
    </row>
    <row r="145" spans="1:21" ht="18" customHeight="1" x14ac:dyDescent="0.3">
      <c r="A145" s="1098"/>
      <c r="B145" s="1082"/>
      <c r="C145" s="548" t="s">
        <v>253</v>
      </c>
      <c r="D145" s="549">
        <v>0</v>
      </c>
      <c r="E145" s="549">
        <v>0</v>
      </c>
      <c r="F145" s="549">
        <v>0</v>
      </c>
      <c r="G145" s="549">
        <v>0</v>
      </c>
      <c r="H145" s="549">
        <v>0</v>
      </c>
      <c r="I145" s="549">
        <v>0</v>
      </c>
      <c r="J145" s="550">
        <v>0</v>
      </c>
      <c r="K145" s="549">
        <v>213</v>
      </c>
      <c r="L145" s="549">
        <v>151</v>
      </c>
      <c r="M145" s="549">
        <v>242</v>
      </c>
      <c r="N145" s="549">
        <v>216</v>
      </c>
      <c r="O145" s="549">
        <v>151</v>
      </c>
      <c r="P145" s="549">
        <v>273</v>
      </c>
      <c r="Q145" s="549"/>
      <c r="R145" s="549"/>
      <c r="S145" s="549"/>
      <c r="T145" s="550">
        <f t="shared" si="11"/>
        <v>1246</v>
      </c>
      <c r="U145" s="551">
        <f t="shared" si="12"/>
        <v>1246</v>
      </c>
    </row>
    <row r="146" spans="1:21" ht="18" customHeight="1" x14ac:dyDescent="0.3">
      <c r="A146" s="1098"/>
      <c r="B146" s="1082"/>
      <c r="C146" s="548" t="s">
        <v>22</v>
      </c>
      <c r="D146" s="549">
        <v>0</v>
      </c>
      <c r="E146" s="549">
        <v>0</v>
      </c>
      <c r="F146" s="549">
        <v>0</v>
      </c>
      <c r="G146" s="549">
        <v>0</v>
      </c>
      <c r="H146" s="549">
        <v>0</v>
      </c>
      <c r="I146" s="549">
        <v>0</v>
      </c>
      <c r="J146" s="550">
        <v>0</v>
      </c>
      <c r="K146" s="549">
        <v>366</v>
      </c>
      <c r="L146" s="549">
        <v>242</v>
      </c>
      <c r="M146" s="549">
        <v>445</v>
      </c>
      <c r="N146" s="549">
        <v>335</v>
      </c>
      <c r="O146" s="549">
        <v>237</v>
      </c>
      <c r="P146" s="549">
        <v>423</v>
      </c>
      <c r="Q146" s="549"/>
      <c r="R146" s="549"/>
      <c r="S146" s="549"/>
      <c r="T146" s="550">
        <f t="shared" si="11"/>
        <v>2048</v>
      </c>
      <c r="U146" s="551">
        <f t="shared" si="12"/>
        <v>2048</v>
      </c>
    </row>
    <row r="147" spans="1:21" ht="18" customHeight="1" x14ac:dyDescent="0.3">
      <c r="A147" s="1098"/>
      <c r="B147" s="1082"/>
      <c r="C147" s="548" t="s">
        <v>83</v>
      </c>
      <c r="D147" s="549">
        <v>0</v>
      </c>
      <c r="E147" s="549">
        <v>0</v>
      </c>
      <c r="F147" s="549">
        <v>0</v>
      </c>
      <c r="G147" s="549">
        <v>0</v>
      </c>
      <c r="H147" s="549">
        <v>0</v>
      </c>
      <c r="I147" s="549">
        <v>0</v>
      </c>
      <c r="J147" s="550">
        <v>0</v>
      </c>
      <c r="K147" s="549">
        <v>369</v>
      </c>
      <c r="L147" s="549">
        <v>457</v>
      </c>
      <c r="M147" s="549">
        <v>461</v>
      </c>
      <c r="N147" s="549">
        <v>442</v>
      </c>
      <c r="O147" s="549">
        <v>296</v>
      </c>
      <c r="P147" s="549">
        <v>443</v>
      </c>
      <c r="Q147" s="549"/>
      <c r="R147" s="549"/>
      <c r="S147" s="549"/>
      <c r="T147" s="550">
        <f t="shared" si="11"/>
        <v>2468</v>
      </c>
      <c r="U147" s="551">
        <f t="shared" si="12"/>
        <v>2468</v>
      </c>
    </row>
    <row r="148" spans="1:21" ht="18" customHeight="1" x14ac:dyDescent="0.3">
      <c r="A148" s="1098"/>
      <c r="B148" s="1082"/>
      <c r="C148" s="548" t="s">
        <v>254</v>
      </c>
      <c r="D148" s="549">
        <v>0</v>
      </c>
      <c r="E148" s="549">
        <v>0</v>
      </c>
      <c r="F148" s="549">
        <v>0</v>
      </c>
      <c r="G148" s="549">
        <v>0</v>
      </c>
      <c r="H148" s="549">
        <v>0</v>
      </c>
      <c r="I148" s="549">
        <v>0</v>
      </c>
      <c r="J148" s="550">
        <v>0</v>
      </c>
      <c r="K148" s="549">
        <v>371</v>
      </c>
      <c r="L148" s="549">
        <v>328</v>
      </c>
      <c r="M148" s="549">
        <v>457</v>
      </c>
      <c r="N148" s="549">
        <v>381</v>
      </c>
      <c r="O148" s="549">
        <v>432</v>
      </c>
      <c r="P148" s="549">
        <v>435</v>
      </c>
      <c r="Q148" s="549"/>
      <c r="R148" s="549"/>
      <c r="S148" s="549"/>
      <c r="T148" s="550">
        <f t="shared" si="11"/>
        <v>2404</v>
      </c>
      <c r="U148" s="551">
        <f t="shared" si="12"/>
        <v>2404</v>
      </c>
    </row>
    <row r="149" spans="1:21" ht="18" customHeight="1" x14ac:dyDescent="0.3">
      <c r="A149" s="1098"/>
      <c r="B149" s="1082"/>
      <c r="C149" s="548" t="s">
        <v>85</v>
      </c>
      <c r="D149" s="549">
        <v>0</v>
      </c>
      <c r="E149" s="549">
        <v>0</v>
      </c>
      <c r="F149" s="549">
        <v>0</v>
      </c>
      <c r="G149" s="549">
        <v>0</v>
      </c>
      <c r="H149" s="549">
        <v>0</v>
      </c>
      <c r="I149" s="549">
        <v>0</v>
      </c>
      <c r="J149" s="550">
        <v>0</v>
      </c>
      <c r="K149" s="549">
        <v>365</v>
      </c>
      <c r="L149" s="549">
        <v>452</v>
      </c>
      <c r="M149" s="549">
        <v>463</v>
      </c>
      <c r="N149" s="549">
        <v>474</v>
      </c>
      <c r="O149" s="549">
        <v>405</v>
      </c>
      <c r="P149" s="549">
        <v>453</v>
      </c>
      <c r="Q149" s="549"/>
      <c r="R149" s="549"/>
      <c r="S149" s="549"/>
      <c r="T149" s="550">
        <f t="shared" si="11"/>
        <v>2612</v>
      </c>
      <c r="U149" s="551">
        <f t="shared" si="12"/>
        <v>2612</v>
      </c>
    </row>
    <row r="150" spans="1:21" ht="18" customHeight="1" x14ac:dyDescent="0.3">
      <c r="A150" s="1099"/>
      <c r="B150" s="1083"/>
      <c r="C150" s="552" t="s">
        <v>255</v>
      </c>
      <c r="D150" s="553">
        <v>0</v>
      </c>
      <c r="E150" s="553">
        <v>0</v>
      </c>
      <c r="F150" s="553">
        <v>0</v>
      </c>
      <c r="G150" s="553">
        <v>0</v>
      </c>
      <c r="H150" s="553">
        <v>0</v>
      </c>
      <c r="I150" s="553">
        <v>0</v>
      </c>
      <c r="J150" s="554">
        <v>0</v>
      </c>
      <c r="K150" s="553">
        <v>367</v>
      </c>
      <c r="L150" s="553">
        <v>380</v>
      </c>
      <c r="M150" s="553">
        <v>458</v>
      </c>
      <c r="N150" s="553">
        <v>349</v>
      </c>
      <c r="O150" s="553">
        <v>301</v>
      </c>
      <c r="P150" s="553">
        <v>428</v>
      </c>
      <c r="Q150" s="553"/>
      <c r="R150" s="553"/>
      <c r="S150" s="553"/>
      <c r="T150" s="554">
        <f t="shared" si="11"/>
        <v>2283</v>
      </c>
      <c r="U150" s="555">
        <f t="shared" si="12"/>
        <v>2283</v>
      </c>
    </row>
    <row r="151" spans="1:21" ht="18" customHeight="1" x14ac:dyDescent="0.3">
      <c r="A151" s="1100">
        <v>22</v>
      </c>
      <c r="B151" s="1084" t="s">
        <v>199</v>
      </c>
      <c r="C151" s="556" t="s">
        <v>252</v>
      </c>
      <c r="D151" s="557">
        <v>0</v>
      </c>
      <c r="E151" s="557">
        <v>0</v>
      </c>
      <c r="F151" s="557">
        <v>0</v>
      </c>
      <c r="G151" s="557">
        <v>0</v>
      </c>
      <c r="H151" s="557">
        <v>0</v>
      </c>
      <c r="I151" s="557">
        <v>0</v>
      </c>
      <c r="J151" s="558">
        <v>0</v>
      </c>
      <c r="K151" s="557">
        <v>8</v>
      </c>
      <c r="L151" s="557">
        <v>4</v>
      </c>
      <c r="M151" s="557">
        <v>5</v>
      </c>
      <c r="N151" s="557">
        <v>6</v>
      </c>
      <c r="O151" s="557">
        <v>13</v>
      </c>
      <c r="P151" s="557">
        <v>1</v>
      </c>
      <c r="Q151" s="557"/>
      <c r="R151" s="557"/>
      <c r="S151" s="557"/>
      <c r="T151" s="558">
        <f t="shared" si="11"/>
        <v>37</v>
      </c>
      <c r="U151" s="560">
        <f t="shared" si="12"/>
        <v>37</v>
      </c>
    </row>
    <row r="152" spans="1:21" ht="18" customHeight="1" x14ac:dyDescent="0.3">
      <c r="A152" s="1101"/>
      <c r="B152" s="1085"/>
      <c r="C152" s="548" t="s">
        <v>253</v>
      </c>
      <c r="D152" s="549">
        <v>0</v>
      </c>
      <c r="E152" s="549">
        <v>0</v>
      </c>
      <c r="F152" s="549">
        <v>0</v>
      </c>
      <c r="G152" s="549">
        <v>0</v>
      </c>
      <c r="H152" s="549">
        <v>0</v>
      </c>
      <c r="I152" s="549">
        <v>0</v>
      </c>
      <c r="J152" s="550">
        <v>0</v>
      </c>
      <c r="K152" s="549">
        <v>11</v>
      </c>
      <c r="L152" s="549">
        <v>8</v>
      </c>
      <c r="M152" s="549">
        <v>10</v>
      </c>
      <c r="N152" s="549">
        <v>5</v>
      </c>
      <c r="O152" s="549">
        <v>18</v>
      </c>
      <c r="P152" s="549">
        <v>1</v>
      </c>
      <c r="Q152" s="549"/>
      <c r="R152" s="549"/>
      <c r="S152" s="549"/>
      <c r="T152" s="550">
        <f t="shared" si="11"/>
        <v>53</v>
      </c>
      <c r="U152" s="562">
        <f t="shared" si="12"/>
        <v>53</v>
      </c>
    </row>
    <row r="153" spans="1:21" ht="18" customHeight="1" x14ac:dyDescent="0.3">
      <c r="A153" s="1101"/>
      <c r="B153" s="1085"/>
      <c r="C153" s="548" t="s">
        <v>22</v>
      </c>
      <c r="D153" s="549">
        <v>0</v>
      </c>
      <c r="E153" s="549">
        <v>0</v>
      </c>
      <c r="F153" s="549">
        <v>0</v>
      </c>
      <c r="G153" s="549">
        <v>0</v>
      </c>
      <c r="H153" s="549">
        <v>0</v>
      </c>
      <c r="I153" s="549">
        <v>0</v>
      </c>
      <c r="J153" s="550">
        <v>0</v>
      </c>
      <c r="K153" s="549">
        <f>SUM(K151:K152)</f>
        <v>19</v>
      </c>
      <c r="L153" s="549">
        <f t="shared" ref="L153:S153" si="13">SUM(L151:L152)</f>
        <v>12</v>
      </c>
      <c r="M153" s="549">
        <f t="shared" si="13"/>
        <v>15</v>
      </c>
      <c r="N153" s="549">
        <f t="shared" si="13"/>
        <v>11</v>
      </c>
      <c r="O153" s="549">
        <f t="shared" si="13"/>
        <v>31</v>
      </c>
      <c r="P153" s="549">
        <f t="shared" si="13"/>
        <v>2</v>
      </c>
      <c r="Q153" s="549">
        <f t="shared" si="13"/>
        <v>0</v>
      </c>
      <c r="R153" s="549">
        <f t="shared" si="13"/>
        <v>0</v>
      </c>
      <c r="S153" s="549">
        <f t="shared" si="13"/>
        <v>0</v>
      </c>
      <c r="T153" s="550">
        <f t="shared" si="11"/>
        <v>90</v>
      </c>
      <c r="U153" s="562">
        <f t="shared" si="12"/>
        <v>90</v>
      </c>
    </row>
    <row r="154" spans="1:21" ht="18" customHeight="1" x14ac:dyDescent="0.3">
      <c r="A154" s="1101"/>
      <c r="B154" s="1085"/>
      <c r="C154" s="548" t="s">
        <v>83</v>
      </c>
      <c r="D154" s="549">
        <v>0</v>
      </c>
      <c r="E154" s="549">
        <v>0</v>
      </c>
      <c r="F154" s="549">
        <v>0</v>
      </c>
      <c r="G154" s="549">
        <v>0</v>
      </c>
      <c r="H154" s="549">
        <v>0</v>
      </c>
      <c r="I154" s="549">
        <v>0</v>
      </c>
      <c r="J154" s="550">
        <v>0</v>
      </c>
      <c r="K154" s="549">
        <v>19</v>
      </c>
      <c r="L154" s="549">
        <v>26</v>
      </c>
      <c r="M154" s="549">
        <v>54</v>
      </c>
      <c r="N154" s="549">
        <v>9</v>
      </c>
      <c r="O154" s="549">
        <v>27</v>
      </c>
      <c r="P154" s="549">
        <v>3</v>
      </c>
      <c r="Q154" s="549"/>
      <c r="R154" s="549"/>
      <c r="S154" s="549"/>
      <c r="T154" s="550">
        <f t="shared" si="11"/>
        <v>138</v>
      </c>
      <c r="U154" s="562">
        <f t="shared" si="12"/>
        <v>138</v>
      </c>
    </row>
    <row r="155" spans="1:21" ht="18" customHeight="1" x14ac:dyDescent="0.3">
      <c r="A155" s="1101"/>
      <c r="B155" s="1085"/>
      <c r="C155" s="548" t="s">
        <v>254</v>
      </c>
      <c r="D155" s="549">
        <v>0</v>
      </c>
      <c r="E155" s="549">
        <v>0</v>
      </c>
      <c r="F155" s="549">
        <v>0</v>
      </c>
      <c r="G155" s="549">
        <v>0</v>
      </c>
      <c r="H155" s="549">
        <v>0</v>
      </c>
      <c r="I155" s="549">
        <v>0</v>
      </c>
      <c r="J155" s="550">
        <v>0</v>
      </c>
      <c r="K155" s="549">
        <v>19</v>
      </c>
      <c r="L155" s="549">
        <v>15</v>
      </c>
      <c r="M155" s="549">
        <v>63</v>
      </c>
      <c r="N155" s="549">
        <v>7</v>
      </c>
      <c r="O155" s="549">
        <v>52</v>
      </c>
      <c r="P155" s="549">
        <v>112</v>
      </c>
      <c r="Q155" s="549"/>
      <c r="R155" s="549"/>
      <c r="S155" s="549"/>
      <c r="T155" s="550">
        <f t="shared" si="11"/>
        <v>268</v>
      </c>
      <c r="U155" s="562">
        <f t="shared" si="12"/>
        <v>268</v>
      </c>
    </row>
    <row r="156" spans="1:21" ht="18" customHeight="1" x14ac:dyDescent="0.3">
      <c r="A156" s="1101"/>
      <c r="B156" s="1085"/>
      <c r="C156" s="548" t="s">
        <v>85</v>
      </c>
      <c r="D156" s="549">
        <v>0</v>
      </c>
      <c r="E156" s="549">
        <v>0</v>
      </c>
      <c r="F156" s="549">
        <v>0</v>
      </c>
      <c r="G156" s="549">
        <v>0</v>
      </c>
      <c r="H156" s="549">
        <v>0</v>
      </c>
      <c r="I156" s="549">
        <v>0</v>
      </c>
      <c r="J156" s="550">
        <v>0</v>
      </c>
      <c r="K156" s="549">
        <v>18</v>
      </c>
      <c r="L156" s="549">
        <v>40</v>
      </c>
      <c r="M156" s="549">
        <v>81</v>
      </c>
      <c r="N156" s="549">
        <v>19</v>
      </c>
      <c r="O156" s="549">
        <v>27</v>
      </c>
      <c r="P156" s="549">
        <v>103</v>
      </c>
      <c r="Q156" s="549"/>
      <c r="R156" s="549"/>
      <c r="S156" s="549"/>
      <c r="T156" s="550">
        <f t="shared" si="11"/>
        <v>288</v>
      </c>
      <c r="U156" s="562">
        <f t="shared" si="12"/>
        <v>288</v>
      </c>
    </row>
    <row r="157" spans="1:21" ht="18" customHeight="1" x14ac:dyDescent="0.3">
      <c r="A157" s="1102"/>
      <c r="B157" s="1086"/>
      <c r="C157" s="563" t="s">
        <v>255</v>
      </c>
      <c r="D157" s="564">
        <v>0</v>
      </c>
      <c r="E157" s="564">
        <v>0</v>
      </c>
      <c r="F157" s="564">
        <v>0</v>
      </c>
      <c r="G157" s="564">
        <v>0</v>
      </c>
      <c r="H157" s="564">
        <v>0</v>
      </c>
      <c r="I157" s="564">
        <v>0</v>
      </c>
      <c r="J157" s="565">
        <v>0</v>
      </c>
      <c r="K157" s="564">
        <v>19</v>
      </c>
      <c r="L157" s="564">
        <v>12</v>
      </c>
      <c r="M157" s="564">
        <v>4</v>
      </c>
      <c r="N157" s="564">
        <v>9</v>
      </c>
      <c r="O157" s="564">
        <v>6</v>
      </c>
      <c r="P157" s="564">
        <v>2</v>
      </c>
      <c r="Q157" s="564"/>
      <c r="R157" s="564"/>
      <c r="S157" s="564"/>
      <c r="T157" s="565">
        <f t="shared" si="11"/>
        <v>52</v>
      </c>
      <c r="U157" s="567">
        <f t="shared" si="12"/>
        <v>52</v>
      </c>
    </row>
    <row r="158" spans="1:21" ht="18" customHeight="1" x14ac:dyDescent="0.3">
      <c r="A158" s="1097">
        <v>23</v>
      </c>
      <c r="B158" s="1081" t="s">
        <v>200</v>
      </c>
      <c r="C158" s="544" t="s">
        <v>252</v>
      </c>
      <c r="D158" s="545">
        <v>0</v>
      </c>
      <c r="E158" s="545">
        <v>0</v>
      </c>
      <c r="F158" s="545">
        <v>0</v>
      </c>
      <c r="G158" s="545">
        <v>0</v>
      </c>
      <c r="H158" s="545">
        <v>0</v>
      </c>
      <c r="I158" s="545">
        <v>0</v>
      </c>
      <c r="J158" s="546">
        <v>0</v>
      </c>
      <c r="K158" s="545">
        <v>0</v>
      </c>
      <c r="L158" s="545">
        <v>0</v>
      </c>
      <c r="M158" s="545">
        <v>0</v>
      </c>
      <c r="N158" s="545">
        <v>0</v>
      </c>
      <c r="O158" s="545">
        <v>0</v>
      </c>
      <c r="P158" s="545">
        <v>0</v>
      </c>
      <c r="Q158" s="545"/>
      <c r="R158" s="545"/>
      <c r="S158" s="545"/>
      <c r="T158" s="546">
        <f t="shared" si="11"/>
        <v>0</v>
      </c>
      <c r="U158" s="547">
        <f t="shared" si="12"/>
        <v>0</v>
      </c>
    </row>
    <row r="159" spans="1:21" ht="18" customHeight="1" x14ac:dyDescent="0.3">
      <c r="A159" s="1098"/>
      <c r="B159" s="1082"/>
      <c r="C159" s="548" t="s">
        <v>253</v>
      </c>
      <c r="D159" s="549">
        <v>0</v>
      </c>
      <c r="E159" s="549">
        <v>0</v>
      </c>
      <c r="F159" s="549">
        <v>0</v>
      </c>
      <c r="G159" s="549">
        <v>0</v>
      </c>
      <c r="H159" s="549">
        <v>0</v>
      </c>
      <c r="I159" s="549">
        <v>0</v>
      </c>
      <c r="J159" s="550">
        <v>0</v>
      </c>
      <c r="K159" s="549">
        <v>2</v>
      </c>
      <c r="L159" s="549">
        <v>0</v>
      </c>
      <c r="M159" s="549">
        <v>0</v>
      </c>
      <c r="N159" s="549">
        <v>0</v>
      </c>
      <c r="O159" s="549">
        <v>0</v>
      </c>
      <c r="P159" s="549">
        <v>0</v>
      </c>
      <c r="Q159" s="549"/>
      <c r="R159" s="549"/>
      <c r="S159" s="549"/>
      <c r="T159" s="550">
        <f t="shared" si="11"/>
        <v>2</v>
      </c>
      <c r="U159" s="551">
        <f t="shared" si="12"/>
        <v>2</v>
      </c>
    </row>
    <row r="160" spans="1:21" ht="18" customHeight="1" x14ac:dyDescent="0.3">
      <c r="A160" s="1098"/>
      <c r="B160" s="1082"/>
      <c r="C160" s="548" t="s">
        <v>22</v>
      </c>
      <c r="D160" s="549">
        <v>0</v>
      </c>
      <c r="E160" s="549">
        <v>0</v>
      </c>
      <c r="F160" s="549">
        <v>0</v>
      </c>
      <c r="G160" s="549">
        <v>0</v>
      </c>
      <c r="H160" s="549">
        <v>0</v>
      </c>
      <c r="I160" s="549">
        <v>0</v>
      </c>
      <c r="J160" s="550">
        <v>0</v>
      </c>
      <c r="K160" s="549">
        <v>2</v>
      </c>
      <c r="L160" s="549">
        <v>0</v>
      </c>
      <c r="M160" s="549">
        <v>0</v>
      </c>
      <c r="N160" s="549">
        <v>0</v>
      </c>
      <c r="O160" s="549">
        <v>0</v>
      </c>
      <c r="P160" s="549">
        <v>0</v>
      </c>
      <c r="Q160" s="549"/>
      <c r="R160" s="549"/>
      <c r="S160" s="549"/>
      <c r="T160" s="550">
        <f t="shared" si="11"/>
        <v>2</v>
      </c>
      <c r="U160" s="551">
        <f t="shared" si="12"/>
        <v>2</v>
      </c>
    </row>
    <row r="161" spans="1:21" ht="18" customHeight="1" x14ac:dyDescent="0.3">
      <c r="A161" s="1098"/>
      <c r="B161" s="1082"/>
      <c r="C161" s="548" t="s">
        <v>83</v>
      </c>
      <c r="D161" s="549">
        <v>0</v>
      </c>
      <c r="E161" s="549">
        <v>0</v>
      </c>
      <c r="F161" s="549">
        <v>0</v>
      </c>
      <c r="G161" s="549">
        <v>0</v>
      </c>
      <c r="H161" s="549">
        <v>0</v>
      </c>
      <c r="I161" s="549">
        <v>0</v>
      </c>
      <c r="J161" s="550">
        <v>0</v>
      </c>
      <c r="K161" s="549">
        <v>2</v>
      </c>
      <c r="L161" s="549">
        <v>0</v>
      </c>
      <c r="M161" s="549">
        <v>0</v>
      </c>
      <c r="N161" s="549">
        <v>0</v>
      </c>
      <c r="O161" s="549">
        <v>0</v>
      </c>
      <c r="P161" s="549">
        <v>0</v>
      </c>
      <c r="Q161" s="549"/>
      <c r="R161" s="549"/>
      <c r="S161" s="549"/>
      <c r="T161" s="550">
        <f t="shared" si="11"/>
        <v>2</v>
      </c>
      <c r="U161" s="551">
        <f t="shared" si="12"/>
        <v>2</v>
      </c>
    </row>
    <row r="162" spans="1:21" ht="18" customHeight="1" x14ac:dyDescent="0.3">
      <c r="A162" s="1098"/>
      <c r="B162" s="1082"/>
      <c r="C162" s="548" t="s">
        <v>254</v>
      </c>
      <c r="D162" s="549">
        <v>0</v>
      </c>
      <c r="E162" s="549">
        <v>0</v>
      </c>
      <c r="F162" s="549">
        <v>0</v>
      </c>
      <c r="G162" s="549">
        <v>0</v>
      </c>
      <c r="H162" s="549">
        <v>0</v>
      </c>
      <c r="I162" s="549">
        <v>0</v>
      </c>
      <c r="J162" s="550">
        <v>0</v>
      </c>
      <c r="K162" s="549">
        <v>1</v>
      </c>
      <c r="L162" s="549">
        <v>0</v>
      </c>
      <c r="M162" s="549">
        <v>0</v>
      </c>
      <c r="N162" s="549">
        <v>0</v>
      </c>
      <c r="O162" s="549">
        <v>0</v>
      </c>
      <c r="P162" s="549">
        <v>0</v>
      </c>
      <c r="Q162" s="549"/>
      <c r="R162" s="549"/>
      <c r="S162" s="549"/>
      <c r="T162" s="550">
        <f t="shared" ref="T162:T193" si="14">P162+O162+N162+M162+L162+K162</f>
        <v>1</v>
      </c>
      <c r="U162" s="551">
        <f t="shared" si="12"/>
        <v>1</v>
      </c>
    </row>
    <row r="163" spans="1:21" ht="18" customHeight="1" x14ac:dyDescent="0.3">
      <c r="A163" s="1098"/>
      <c r="B163" s="1082"/>
      <c r="C163" s="548" t="s">
        <v>85</v>
      </c>
      <c r="D163" s="549">
        <v>0</v>
      </c>
      <c r="E163" s="549">
        <v>0</v>
      </c>
      <c r="F163" s="549">
        <v>0</v>
      </c>
      <c r="G163" s="549">
        <v>0</v>
      </c>
      <c r="H163" s="549">
        <v>0</v>
      </c>
      <c r="I163" s="549">
        <v>0</v>
      </c>
      <c r="J163" s="550">
        <v>0</v>
      </c>
      <c r="K163" s="549">
        <v>1</v>
      </c>
      <c r="L163" s="549">
        <v>0</v>
      </c>
      <c r="M163" s="549">
        <v>0</v>
      </c>
      <c r="N163" s="549">
        <v>0</v>
      </c>
      <c r="O163" s="549">
        <v>0</v>
      </c>
      <c r="P163" s="549">
        <v>0</v>
      </c>
      <c r="Q163" s="549"/>
      <c r="R163" s="549"/>
      <c r="S163" s="549"/>
      <c r="T163" s="550">
        <f t="shared" si="14"/>
        <v>1</v>
      </c>
      <c r="U163" s="551">
        <f t="shared" si="12"/>
        <v>1</v>
      </c>
    </row>
    <row r="164" spans="1:21" ht="18" customHeight="1" x14ac:dyDescent="0.3">
      <c r="A164" s="1099"/>
      <c r="B164" s="1083"/>
      <c r="C164" s="552" t="s">
        <v>255</v>
      </c>
      <c r="D164" s="553">
        <v>0</v>
      </c>
      <c r="E164" s="553">
        <v>0</v>
      </c>
      <c r="F164" s="553">
        <v>0</v>
      </c>
      <c r="G164" s="553">
        <v>0</v>
      </c>
      <c r="H164" s="553">
        <v>0</v>
      </c>
      <c r="I164" s="553">
        <v>0</v>
      </c>
      <c r="J164" s="554">
        <v>0</v>
      </c>
      <c r="K164" s="553">
        <v>1</v>
      </c>
      <c r="L164" s="553">
        <v>0</v>
      </c>
      <c r="M164" s="553">
        <v>0</v>
      </c>
      <c r="N164" s="553">
        <v>0</v>
      </c>
      <c r="O164" s="553">
        <v>0</v>
      </c>
      <c r="P164" s="553">
        <v>0</v>
      </c>
      <c r="Q164" s="553"/>
      <c r="R164" s="553"/>
      <c r="S164" s="553"/>
      <c r="T164" s="554">
        <f t="shared" si="14"/>
        <v>1</v>
      </c>
      <c r="U164" s="555">
        <f t="shared" si="12"/>
        <v>1</v>
      </c>
    </row>
    <row r="165" spans="1:21" ht="18" customHeight="1" x14ac:dyDescent="0.3">
      <c r="A165" s="1108">
        <v>24</v>
      </c>
      <c r="B165" s="1081" t="s">
        <v>201</v>
      </c>
      <c r="C165" s="544" t="s">
        <v>252</v>
      </c>
      <c r="D165" s="545">
        <v>0</v>
      </c>
      <c r="E165" s="545">
        <v>0</v>
      </c>
      <c r="F165" s="545">
        <v>0</v>
      </c>
      <c r="G165" s="545">
        <v>0</v>
      </c>
      <c r="H165" s="545">
        <v>0</v>
      </c>
      <c r="I165" s="545">
        <v>0</v>
      </c>
      <c r="J165" s="546">
        <v>0</v>
      </c>
      <c r="K165" s="545">
        <v>6</v>
      </c>
      <c r="L165" s="545">
        <v>0</v>
      </c>
      <c r="M165" s="545">
        <v>0</v>
      </c>
      <c r="N165" s="545">
        <v>0</v>
      </c>
      <c r="O165" s="545">
        <v>0</v>
      </c>
      <c r="P165" s="545">
        <v>0</v>
      </c>
      <c r="Q165" s="545"/>
      <c r="R165" s="545"/>
      <c r="S165" s="545"/>
      <c r="T165" s="546">
        <f t="shared" si="14"/>
        <v>6</v>
      </c>
      <c r="U165" s="547">
        <f t="shared" si="12"/>
        <v>6</v>
      </c>
    </row>
    <row r="166" spans="1:21" ht="18" customHeight="1" x14ac:dyDescent="0.3">
      <c r="A166" s="1109"/>
      <c r="B166" s="1082"/>
      <c r="C166" s="548" t="s">
        <v>253</v>
      </c>
      <c r="D166" s="549">
        <v>0</v>
      </c>
      <c r="E166" s="549">
        <v>0</v>
      </c>
      <c r="F166" s="549">
        <v>0</v>
      </c>
      <c r="G166" s="549">
        <v>0</v>
      </c>
      <c r="H166" s="549">
        <v>0</v>
      </c>
      <c r="I166" s="549">
        <v>0</v>
      </c>
      <c r="J166" s="550">
        <v>0</v>
      </c>
      <c r="K166" s="549">
        <v>11</v>
      </c>
      <c r="L166" s="549">
        <v>0</v>
      </c>
      <c r="M166" s="549">
        <v>2</v>
      </c>
      <c r="N166" s="549">
        <v>1</v>
      </c>
      <c r="O166" s="549">
        <v>0</v>
      </c>
      <c r="P166" s="549">
        <v>0</v>
      </c>
      <c r="Q166" s="549"/>
      <c r="R166" s="549"/>
      <c r="S166" s="549"/>
      <c r="T166" s="550">
        <f t="shared" si="14"/>
        <v>14</v>
      </c>
      <c r="U166" s="551">
        <f t="shared" si="12"/>
        <v>14</v>
      </c>
    </row>
    <row r="167" spans="1:21" ht="18" customHeight="1" x14ac:dyDescent="0.3">
      <c r="A167" s="1109"/>
      <c r="B167" s="1082"/>
      <c r="C167" s="548" t="s">
        <v>22</v>
      </c>
      <c r="D167" s="549">
        <v>0</v>
      </c>
      <c r="E167" s="549">
        <v>0</v>
      </c>
      <c r="F167" s="549">
        <v>0</v>
      </c>
      <c r="G167" s="549">
        <v>0</v>
      </c>
      <c r="H167" s="549">
        <v>0</v>
      </c>
      <c r="I167" s="549">
        <v>0</v>
      </c>
      <c r="J167" s="550">
        <v>0</v>
      </c>
      <c r="K167" s="549">
        <v>17</v>
      </c>
      <c r="L167" s="549">
        <v>0</v>
      </c>
      <c r="M167" s="549">
        <v>2</v>
      </c>
      <c r="N167" s="549">
        <v>1</v>
      </c>
      <c r="O167" s="549">
        <v>0</v>
      </c>
      <c r="P167" s="549">
        <v>0</v>
      </c>
      <c r="Q167" s="549"/>
      <c r="R167" s="549"/>
      <c r="S167" s="549"/>
      <c r="T167" s="550">
        <f t="shared" si="14"/>
        <v>20</v>
      </c>
      <c r="U167" s="551">
        <f t="shared" si="12"/>
        <v>20</v>
      </c>
    </row>
    <row r="168" spans="1:21" ht="18" customHeight="1" x14ac:dyDescent="0.3">
      <c r="A168" s="1109"/>
      <c r="B168" s="1082"/>
      <c r="C168" s="548" t="s">
        <v>83</v>
      </c>
      <c r="D168" s="549">
        <v>0</v>
      </c>
      <c r="E168" s="549">
        <v>0</v>
      </c>
      <c r="F168" s="549">
        <v>0</v>
      </c>
      <c r="G168" s="549">
        <v>0</v>
      </c>
      <c r="H168" s="549">
        <v>0</v>
      </c>
      <c r="I168" s="549">
        <v>0</v>
      </c>
      <c r="J168" s="550">
        <v>0</v>
      </c>
      <c r="K168" s="549">
        <v>16</v>
      </c>
      <c r="L168" s="549">
        <v>0</v>
      </c>
      <c r="M168" s="549">
        <v>2</v>
      </c>
      <c r="N168" s="549">
        <v>1</v>
      </c>
      <c r="O168" s="549">
        <v>0</v>
      </c>
      <c r="P168" s="549">
        <v>0</v>
      </c>
      <c r="Q168" s="549"/>
      <c r="R168" s="549"/>
      <c r="S168" s="549"/>
      <c r="T168" s="550">
        <f t="shared" si="14"/>
        <v>19</v>
      </c>
      <c r="U168" s="551">
        <f t="shared" si="12"/>
        <v>19</v>
      </c>
    </row>
    <row r="169" spans="1:21" ht="18" customHeight="1" x14ac:dyDescent="0.3">
      <c r="A169" s="1109"/>
      <c r="B169" s="1082"/>
      <c r="C169" s="548" t="s">
        <v>254</v>
      </c>
      <c r="D169" s="549">
        <v>0</v>
      </c>
      <c r="E169" s="549">
        <v>0</v>
      </c>
      <c r="F169" s="549">
        <v>0</v>
      </c>
      <c r="G169" s="549">
        <v>0</v>
      </c>
      <c r="H169" s="549">
        <v>0</v>
      </c>
      <c r="I169" s="549">
        <v>0</v>
      </c>
      <c r="J169" s="550">
        <v>0</v>
      </c>
      <c r="K169" s="549">
        <v>16</v>
      </c>
      <c r="L169" s="549">
        <v>0</v>
      </c>
      <c r="M169" s="549">
        <v>2</v>
      </c>
      <c r="N169" s="549">
        <v>2</v>
      </c>
      <c r="O169" s="549">
        <v>0</v>
      </c>
      <c r="P169" s="549">
        <v>0</v>
      </c>
      <c r="Q169" s="549"/>
      <c r="R169" s="549"/>
      <c r="S169" s="549"/>
      <c r="T169" s="550">
        <f t="shared" si="14"/>
        <v>20</v>
      </c>
      <c r="U169" s="551">
        <f t="shared" si="12"/>
        <v>20</v>
      </c>
    </row>
    <row r="170" spans="1:21" ht="18" customHeight="1" x14ac:dyDescent="0.3">
      <c r="A170" s="1109"/>
      <c r="B170" s="1082"/>
      <c r="C170" s="548" t="s">
        <v>85</v>
      </c>
      <c r="D170" s="549">
        <v>0</v>
      </c>
      <c r="E170" s="549">
        <v>0</v>
      </c>
      <c r="F170" s="549">
        <v>0</v>
      </c>
      <c r="G170" s="549">
        <v>0</v>
      </c>
      <c r="H170" s="549">
        <v>0</v>
      </c>
      <c r="I170" s="549">
        <v>0</v>
      </c>
      <c r="J170" s="550">
        <v>0</v>
      </c>
      <c r="K170" s="549">
        <v>15</v>
      </c>
      <c r="L170" s="549">
        <v>155</v>
      </c>
      <c r="M170" s="549">
        <v>24</v>
      </c>
      <c r="N170" s="549">
        <v>3</v>
      </c>
      <c r="O170" s="549">
        <v>1</v>
      </c>
      <c r="P170" s="549">
        <v>0</v>
      </c>
      <c r="Q170" s="549"/>
      <c r="R170" s="549"/>
      <c r="S170" s="549"/>
      <c r="T170" s="550">
        <f t="shared" si="14"/>
        <v>198</v>
      </c>
      <c r="U170" s="551">
        <f t="shared" si="12"/>
        <v>198</v>
      </c>
    </row>
    <row r="171" spans="1:21" ht="18" customHeight="1" x14ac:dyDescent="0.3">
      <c r="A171" s="1110"/>
      <c r="B171" s="1083"/>
      <c r="C171" s="552" t="s">
        <v>255</v>
      </c>
      <c r="D171" s="553">
        <v>0</v>
      </c>
      <c r="E171" s="553">
        <v>0</v>
      </c>
      <c r="F171" s="553">
        <v>0</v>
      </c>
      <c r="G171" s="553">
        <v>0</v>
      </c>
      <c r="H171" s="553">
        <v>0</v>
      </c>
      <c r="I171" s="553">
        <v>0</v>
      </c>
      <c r="J171" s="554">
        <v>0</v>
      </c>
      <c r="K171" s="553">
        <v>13</v>
      </c>
      <c r="L171" s="553"/>
      <c r="M171" s="553">
        <v>2</v>
      </c>
      <c r="N171" s="553">
        <v>1</v>
      </c>
      <c r="O171" s="553">
        <v>0</v>
      </c>
      <c r="P171" s="553">
        <v>0</v>
      </c>
      <c r="Q171" s="553"/>
      <c r="R171" s="553"/>
      <c r="S171" s="553"/>
      <c r="T171" s="554">
        <f t="shared" si="14"/>
        <v>16</v>
      </c>
      <c r="U171" s="555">
        <f t="shared" si="12"/>
        <v>16</v>
      </c>
    </row>
    <row r="172" spans="1:21" ht="18" customHeight="1" x14ac:dyDescent="0.3">
      <c r="A172" s="1097">
        <v>25</v>
      </c>
      <c r="B172" s="1081" t="s">
        <v>202</v>
      </c>
      <c r="C172" s="544" t="s">
        <v>252</v>
      </c>
      <c r="D172" s="545">
        <v>0</v>
      </c>
      <c r="E172" s="545">
        <v>0</v>
      </c>
      <c r="F172" s="545">
        <v>0</v>
      </c>
      <c r="G172" s="545">
        <v>0</v>
      </c>
      <c r="H172" s="545">
        <v>0</v>
      </c>
      <c r="I172" s="545">
        <v>0</v>
      </c>
      <c r="J172" s="546">
        <v>0</v>
      </c>
      <c r="K172" s="545">
        <v>130</v>
      </c>
      <c r="L172" s="545">
        <v>131</v>
      </c>
      <c r="M172" s="545">
        <v>111</v>
      </c>
      <c r="N172" s="545">
        <v>25</v>
      </c>
      <c r="O172" s="545">
        <v>39</v>
      </c>
      <c r="P172" s="545">
        <v>28</v>
      </c>
      <c r="Q172" s="545"/>
      <c r="R172" s="545"/>
      <c r="S172" s="545"/>
      <c r="T172" s="546">
        <f t="shared" si="14"/>
        <v>464</v>
      </c>
      <c r="U172" s="547">
        <f t="shared" si="12"/>
        <v>464</v>
      </c>
    </row>
    <row r="173" spans="1:21" ht="18" customHeight="1" x14ac:dyDescent="0.3">
      <c r="A173" s="1098"/>
      <c r="B173" s="1082"/>
      <c r="C173" s="548" t="s">
        <v>253</v>
      </c>
      <c r="D173" s="549">
        <v>0</v>
      </c>
      <c r="E173" s="549">
        <v>0</v>
      </c>
      <c r="F173" s="549">
        <v>0</v>
      </c>
      <c r="G173" s="549">
        <v>0</v>
      </c>
      <c r="H173" s="549">
        <v>0</v>
      </c>
      <c r="I173" s="549">
        <v>0</v>
      </c>
      <c r="J173" s="550">
        <v>0</v>
      </c>
      <c r="K173" s="549">
        <v>111</v>
      </c>
      <c r="L173" s="549">
        <v>88</v>
      </c>
      <c r="M173" s="549">
        <v>79</v>
      </c>
      <c r="N173" s="549">
        <v>59</v>
      </c>
      <c r="O173" s="549">
        <v>76</v>
      </c>
      <c r="P173" s="549">
        <v>55</v>
      </c>
      <c r="Q173" s="549"/>
      <c r="R173" s="549"/>
      <c r="S173" s="549"/>
      <c r="T173" s="550">
        <f t="shared" si="14"/>
        <v>468</v>
      </c>
      <c r="U173" s="551">
        <f t="shared" si="12"/>
        <v>468</v>
      </c>
    </row>
    <row r="174" spans="1:21" ht="18" customHeight="1" x14ac:dyDescent="0.3">
      <c r="A174" s="1098"/>
      <c r="B174" s="1082"/>
      <c r="C174" s="548" t="s">
        <v>22</v>
      </c>
      <c r="D174" s="549">
        <v>0</v>
      </c>
      <c r="E174" s="549">
        <v>0</v>
      </c>
      <c r="F174" s="549">
        <v>0</v>
      </c>
      <c r="G174" s="549">
        <v>0</v>
      </c>
      <c r="H174" s="549">
        <v>0</v>
      </c>
      <c r="I174" s="549">
        <v>0</v>
      </c>
      <c r="J174" s="550">
        <v>0</v>
      </c>
      <c r="K174" s="549">
        <f>SUM(K172:K173)</f>
        <v>241</v>
      </c>
      <c r="L174" s="549">
        <f t="shared" ref="L174:S174" si="15">SUM(L172:L173)</f>
        <v>219</v>
      </c>
      <c r="M174" s="549">
        <f t="shared" si="15"/>
        <v>190</v>
      </c>
      <c r="N174" s="549">
        <f t="shared" si="15"/>
        <v>84</v>
      </c>
      <c r="O174" s="549">
        <f t="shared" si="15"/>
        <v>115</v>
      </c>
      <c r="P174" s="549">
        <f t="shared" si="15"/>
        <v>83</v>
      </c>
      <c r="Q174" s="549">
        <f t="shared" si="15"/>
        <v>0</v>
      </c>
      <c r="R174" s="549">
        <f t="shared" si="15"/>
        <v>0</v>
      </c>
      <c r="S174" s="549">
        <f t="shared" si="15"/>
        <v>0</v>
      </c>
      <c r="T174" s="550">
        <f t="shared" si="14"/>
        <v>932</v>
      </c>
      <c r="U174" s="551">
        <f t="shared" si="12"/>
        <v>932</v>
      </c>
    </row>
    <row r="175" spans="1:21" ht="18" customHeight="1" x14ac:dyDescent="0.3">
      <c r="A175" s="1098"/>
      <c r="B175" s="1082"/>
      <c r="C175" s="548" t="s">
        <v>83</v>
      </c>
      <c r="D175" s="549">
        <v>0</v>
      </c>
      <c r="E175" s="549">
        <v>0</v>
      </c>
      <c r="F175" s="549">
        <v>0</v>
      </c>
      <c r="G175" s="549">
        <v>0</v>
      </c>
      <c r="H175" s="549">
        <v>0</v>
      </c>
      <c r="I175" s="549">
        <v>0</v>
      </c>
      <c r="J175" s="550">
        <v>0</v>
      </c>
      <c r="K175" s="549">
        <v>241</v>
      </c>
      <c r="L175" s="549">
        <v>220</v>
      </c>
      <c r="M175" s="549">
        <v>192</v>
      </c>
      <c r="N175" s="549">
        <v>83</v>
      </c>
      <c r="O175" s="549">
        <v>108</v>
      </c>
      <c r="P175" s="549">
        <v>82</v>
      </c>
      <c r="Q175" s="549"/>
      <c r="R175" s="549"/>
      <c r="S175" s="549"/>
      <c r="T175" s="550">
        <f t="shared" si="14"/>
        <v>926</v>
      </c>
      <c r="U175" s="551">
        <f t="shared" si="12"/>
        <v>926</v>
      </c>
    </row>
    <row r="176" spans="1:21" ht="18" customHeight="1" x14ac:dyDescent="0.3">
      <c r="A176" s="1098"/>
      <c r="B176" s="1082"/>
      <c r="C176" s="548" t="s">
        <v>254</v>
      </c>
      <c r="D176" s="549">
        <v>0</v>
      </c>
      <c r="E176" s="549">
        <v>0</v>
      </c>
      <c r="F176" s="549">
        <v>0</v>
      </c>
      <c r="G176" s="549">
        <v>0</v>
      </c>
      <c r="H176" s="549">
        <v>0</v>
      </c>
      <c r="I176" s="549">
        <v>0</v>
      </c>
      <c r="J176" s="550">
        <v>0</v>
      </c>
      <c r="K176" s="549">
        <v>241</v>
      </c>
      <c r="L176" s="549">
        <v>220</v>
      </c>
      <c r="M176" s="549">
        <v>190</v>
      </c>
      <c r="N176" s="549">
        <v>86</v>
      </c>
      <c r="O176" s="549">
        <v>120</v>
      </c>
      <c r="P176" s="549">
        <v>83</v>
      </c>
      <c r="Q176" s="549"/>
      <c r="R176" s="549"/>
      <c r="S176" s="549"/>
      <c r="T176" s="550">
        <f t="shared" si="14"/>
        <v>940</v>
      </c>
      <c r="U176" s="551">
        <f t="shared" si="12"/>
        <v>940</v>
      </c>
    </row>
    <row r="177" spans="1:21" ht="18" customHeight="1" x14ac:dyDescent="0.3">
      <c r="A177" s="1098"/>
      <c r="B177" s="1082"/>
      <c r="C177" s="548" t="s">
        <v>85</v>
      </c>
      <c r="D177" s="549">
        <v>0</v>
      </c>
      <c r="E177" s="549">
        <v>0</v>
      </c>
      <c r="F177" s="549">
        <v>0</v>
      </c>
      <c r="G177" s="549">
        <v>0</v>
      </c>
      <c r="H177" s="549">
        <v>0</v>
      </c>
      <c r="I177" s="549">
        <v>0</v>
      </c>
      <c r="J177" s="550">
        <v>0</v>
      </c>
      <c r="K177" s="549">
        <v>241</v>
      </c>
      <c r="L177" s="549">
        <v>220</v>
      </c>
      <c r="M177" s="549">
        <v>192</v>
      </c>
      <c r="N177" s="549">
        <v>81</v>
      </c>
      <c r="O177" s="549">
        <v>116</v>
      </c>
      <c r="P177" s="549">
        <v>80</v>
      </c>
      <c r="Q177" s="549"/>
      <c r="R177" s="549"/>
      <c r="S177" s="549"/>
      <c r="T177" s="550">
        <f t="shared" si="14"/>
        <v>930</v>
      </c>
      <c r="U177" s="551">
        <f t="shared" si="12"/>
        <v>930</v>
      </c>
    </row>
    <row r="178" spans="1:21" ht="18" customHeight="1" x14ac:dyDescent="0.3">
      <c r="A178" s="1099"/>
      <c r="B178" s="1083"/>
      <c r="C178" s="552" t="s">
        <v>255</v>
      </c>
      <c r="D178" s="553">
        <v>0</v>
      </c>
      <c r="E178" s="553">
        <v>0</v>
      </c>
      <c r="F178" s="553">
        <v>0</v>
      </c>
      <c r="G178" s="553">
        <v>0</v>
      </c>
      <c r="H178" s="553">
        <v>0</v>
      </c>
      <c r="I178" s="553">
        <v>0</v>
      </c>
      <c r="J178" s="554">
        <v>0</v>
      </c>
      <c r="K178" s="553">
        <v>241</v>
      </c>
      <c r="L178" s="553">
        <v>220</v>
      </c>
      <c r="M178" s="553">
        <v>190</v>
      </c>
      <c r="N178" s="553">
        <v>81</v>
      </c>
      <c r="O178" s="553">
        <v>117</v>
      </c>
      <c r="P178" s="553">
        <v>82</v>
      </c>
      <c r="Q178" s="553"/>
      <c r="R178" s="553"/>
      <c r="S178" s="553"/>
      <c r="T178" s="554">
        <f t="shared" si="14"/>
        <v>931</v>
      </c>
      <c r="U178" s="555">
        <f t="shared" si="12"/>
        <v>931</v>
      </c>
    </row>
    <row r="179" spans="1:21" ht="18" customHeight="1" x14ac:dyDescent="0.3">
      <c r="A179" s="1100">
        <v>26</v>
      </c>
      <c r="B179" s="1084" t="s">
        <v>203</v>
      </c>
      <c r="C179" s="556" t="s">
        <v>252</v>
      </c>
      <c r="D179" s="557">
        <v>0</v>
      </c>
      <c r="E179" s="557">
        <v>0</v>
      </c>
      <c r="F179" s="557">
        <v>0</v>
      </c>
      <c r="G179" s="557">
        <v>0</v>
      </c>
      <c r="H179" s="557">
        <v>0</v>
      </c>
      <c r="I179" s="557">
        <v>0</v>
      </c>
      <c r="J179" s="558">
        <v>0</v>
      </c>
      <c r="K179" s="557">
        <v>33</v>
      </c>
      <c r="L179" s="557">
        <v>10</v>
      </c>
      <c r="M179" s="557">
        <v>1</v>
      </c>
      <c r="N179" s="557">
        <v>2</v>
      </c>
      <c r="O179" s="557">
        <v>0</v>
      </c>
      <c r="P179" s="557">
        <v>2</v>
      </c>
      <c r="Q179" s="557"/>
      <c r="R179" s="557"/>
      <c r="S179" s="557"/>
      <c r="T179" s="558">
        <f t="shared" si="14"/>
        <v>48</v>
      </c>
      <c r="U179" s="560">
        <f t="shared" si="12"/>
        <v>48</v>
      </c>
    </row>
    <row r="180" spans="1:21" ht="18" customHeight="1" x14ac:dyDescent="0.3">
      <c r="A180" s="1101"/>
      <c r="B180" s="1085"/>
      <c r="C180" s="548" t="s">
        <v>253</v>
      </c>
      <c r="D180" s="549">
        <v>0</v>
      </c>
      <c r="E180" s="549">
        <v>0</v>
      </c>
      <c r="F180" s="549">
        <v>0</v>
      </c>
      <c r="G180" s="549">
        <v>0</v>
      </c>
      <c r="H180" s="549">
        <v>0</v>
      </c>
      <c r="I180" s="549">
        <v>0</v>
      </c>
      <c r="J180" s="550">
        <v>0</v>
      </c>
      <c r="K180" s="549">
        <v>19</v>
      </c>
      <c r="L180" s="549">
        <v>4</v>
      </c>
      <c r="M180" s="549">
        <v>4</v>
      </c>
      <c r="N180" s="549">
        <v>3</v>
      </c>
      <c r="O180" s="549">
        <v>3</v>
      </c>
      <c r="P180" s="549">
        <v>3</v>
      </c>
      <c r="Q180" s="549"/>
      <c r="R180" s="549"/>
      <c r="S180" s="549"/>
      <c r="T180" s="550">
        <f t="shared" si="14"/>
        <v>36</v>
      </c>
      <c r="U180" s="562">
        <f t="shared" si="12"/>
        <v>36</v>
      </c>
    </row>
    <row r="181" spans="1:21" ht="18" customHeight="1" x14ac:dyDescent="0.3">
      <c r="A181" s="1101"/>
      <c r="B181" s="1085"/>
      <c r="C181" s="548" t="s">
        <v>22</v>
      </c>
      <c r="D181" s="549">
        <v>0</v>
      </c>
      <c r="E181" s="549">
        <v>0</v>
      </c>
      <c r="F181" s="549">
        <v>0</v>
      </c>
      <c r="G181" s="549">
        <v>0</v>
      </c>
      <c r="H181" s="549">
        <v>0</v>
      </c>
      <c r="I181" s="549">
        <v>0</v>
      </c>
      <c r="J181" s="550">
        <v>0</v>
      </c>
      <c r="K181" s="549">
        <v>52</v>
      </c>
      <c r="L181" s="549">
        <v>14</v>
      </c>
      <c r="M181" s="549">
        <v>5</v>
      </c>
      <c r="N181" s="549">
        <v>5</v>
      </c>
      <c r="O181" s="549">
        <v>3</v>
      </c>
      <c r="P181" s="549">
        <v>5</v>
      </c>
      <c r="Q181" s="549"/>
      <c r="R181" s="549"/>
      <c r="S181" s="549"/>
      <c r="T181" s="550">
        <f t="shared" si="14"/>
        <v>84</v>
      </c>
      <c r="U181" s="562">
        <f t="shared" si="12"/>
        <v>84</v>
      </c>
    </row>
    <row r="182" spans="1:21" ht="18" customHeight="1" x14ac:dyDescent="0.3">
      <c r="A182" s="1101"/>
      <c r="B182" s="1085"/>
      <c r="C182" s="548" t="s">
        <v>83</v>
      </c>
      <c r="D182" s="549">
        <v>0</v>
      </c>
      <c r="E182" s="549">
        <v>0</v>
      </c>
      <c r="F182" s="549">
        <v>0</v>
      </c>
      <c r="G182" s="549">
        <v>0</v>
      </c>
      <c r="H182" s="549">
        <v>0</v>
      </c>
      <c r="I182" s="549">
        <v>0</v>
      </c>
      <c r="J182" s="550">
        <v>0</v>
      </c>
      <c r="K182" s="549">
        <v>29</v>
      </c>
      <c r="L182" s="549">
        <v>19</v>
      </c>
      <c r="M182" s="549">
        <v>6</v>
      </c>
      <c r="N182" s="549">
        <v>5</v>
      </c>
      <c r="O182" s="549">
        <v>3</v>
      </c>
      <c r="P182" s="549">
        <v>3</v>
      </c>
      <c r="Q182" s="549"/>
      <c r="R182" s="549"/>
      <c r="S182" s="549"/>
      <c r="T182" s="550">
        <f t="shared" si="14"/>
        <v>65</v>
      </c>
      <c r="U182" s="562">
        <f t="shared" si="12"/>
        <v>65</v>
      </c>
    </row>
    <row r="183" spans="1:21" ht="18" customHeight="1" x14ac:dyDescent="0.3">
      <c r="A183" s="1101"/>
      <c r="B183" s="1085"/>
      <c r="C183" s="548" t="s">
        <v>254</v>
      </c>
      <c r="D183" s="549">
        <v>0</v>
      </c>
      <c r="E183" s="549">
        <v>0</v>
      </c>
      <c r="F183" s="549">
        <v>0</v>
      </c>
      <c r="G183" s="549">
        <v>0</v>
      </c>
      <c r="H183" s="549">
        <v>0</v>
      </c>
      <c r="I183" s="549">
        <v>0</v>
      </c>
      <c r="J183" s="550">
        <v>0</v>
      </c>
      <c r="K183" s="549">
        <v>25</v>
      </c>
      <c r="L183" s="549">
        <v>18</v>
      </c>
      <c r="M183" s="549">
        <v>5</v>
      </c>
      <c r="N183" s="549">
        <v>6</v>
      </c>
      <c r="O183" s="549">
        <v>3</v>
      </c>
      <c r="P183" s="549">
        <v>3</v>
      </c>
      <c r="Q183" s="549"/>
      <c r="R183" s="549"/>
      <c r="S183" s="549"/>
      <c r="T183" s="550">
        <f t="shared" si="14"/>
        <v>60</v>
      </c>
      <c r="U183" s="562">
        <f t="shared" si="12"/>
        <v>60</v>
      </c>
    </row>
    <row r="184" spans="1:21" ht="18" customHeight="1" x14ac:dyDescent="0.3">
      <c r="A184" s="1101"/>
      <c r="B184" s="1085"/>
      <c r="C184" s="548" t="s">
        <v>85</v>
      </c>
      <c r="D184" s="549">
        <v>0</v>
      </c>
      <c r="E184" s="549">
        <v>0</v>
      </c>
      <c r="F184" s="549">
        <v>0</v>
      </c>
      <c r="G184" s="549">
        <v>0</v>
      </c>
      <c r="H184" s="549">
        <v>0</v>
      </c>
      <c r="I184" s="549">
        <v>0</v>
      </c>
      <c r="J184" s="550">
        <v>0</v>
      </c>
      <c r="K184" s="549">
        <v>57</v>
      </c>
      <c r="L184" s="549">
        <v>15</v>
      </c>
      <c r="M184" s="549">
        <v>7</v>
      </c>
      <c r="N184" s="549">
        <v>5</v>
      </c>
      <c r="O184" s="549">
        <v>4</v>
      </c>
      <c r="P184" s="549">
        <v>3</v>
      </c>
      <c r="Q184" s="549"/>
      <c r="R184" s="549"/>
      <c r="S184" s="549"/>
      <c r="T184" s="550">
        <f t="shared" si="14"/>
        <v>91</v>
      </c>
      <c r="U184" s="562">
        <f t="shared" si="12"/>
        <v>91</v>
      </c>
    </row>
    <row r="185" spans="1:21" ht="18" customHeight="1" x14ac:dyDescent="0.3">
      <c r="A185" s="1102"/>
      <c r="B185" s="1086"/>
      <c r="C185" s="563" t="s">
        <v>255</v>
      </c>
      <c r="D185" s="564">
        <v>0</v>
      </c>
      <c r="E185" s="564">
        <v>0</v>
      </c>
      <c r="F185" s="564">
        <v>0</v>
      </c>
      <c r="G185" s="564">
        <v>0</v>
      </c>
      <c r="H185" s="564">
        <v>0</v>
      </c>
      <c r="I185" s="564">
        <v>0</v>
      </c>
      <c r="J185" s="565">
        <v>0</v>
      </c>
      <c r="K185" s="564">
        <v>30</v>
      </c>
      <c r="L185" s="564">
        <v>13</v>
      </c>
      <c r="M185" s="564">
        <v>5</v>
      </c>
      <c r="N185" s="564">
        <v>4</v>
      </c>
      <c r="O185" s="564">
        <v>3</v>
      </c>
      <c r="P185" s="564">
        <v>3</v>
      </c>
      <c r="Q185" s="564"/>
      <c r="R185" s="564"/>
      <c r="S185" s="564"/>
      <c r="T185" s="565">
        <f t="shared" si="14"/>
        <v>58</v>
      </c>
      <c r="U185" s="567">
        <f t="shared" si="12"/>
        <v>58</v>
      </c>
    </row>
    <row r="186" spans="1:21" ht="18" customHeight="1" x14ac:dyDescent="0.3">
      <c r="A186" s="1097">
        <v>27</v>
      </c>
      <c r="B186" s="1081" t="s">
        <v>204</v>
      </c>
      <c r="C186" s="544" t="s">
        <v>252</v>
      </c>
      <c r="D186" s="545">
        <v>0</v>
      </c>
      <c r="E186" s="545">
        <v>0</v>
      </c>
      <c r="F186" s="545">
        <v>0</v>
      </c>
      <c r="G186" s="545">
        <v>0</v>
      </c>
      <c r="H186" s="545">
        <v>0</v>
      </c>
      <c r="I186" s="545">
        <v>0</v>
      </c>
      <c r="J186" s="546">
        <v>0</v>
      </c>
      <c r="K186" s="545">
        <v>8</v>
      </c>
      <c r="L186" s="545">
        <v>3</v>
      </c>
      <c r="M186" s="545">
        <v>3</v>
      </c>
      <c r="N186" s="545">
        <v>1</v>
      </c>
      <c r="O186" s="545">
        <v>0</v>
      </c>
      <c r="P186" s="545">
        <v>0</v>
      </c>
      <c r="Q186" s="545"/>
      <c r="R186" s="545"/>
      <c r="S186" s="545"/>
      <c r="T186" s="546">
        <f t="shared" si="14"/>
        <v>15</v>
      </c>
      <c r="U186" s="547">
        <f t="shared" si="12"/>
        <v>15</v>
      </c>
    </row>
    <row r="187" spans="1:21" ht="18" customHeight="1" x14ac:dyDescent="0.3">
      <c r="A187" s="1098"/>
      <c r="B187" s="1082"/>
      <c r="C187" s="548" t="s">
        <v>253</v>
      </c>
      <c r="D187" s="549">
        <v>0</v>
      </c>
      <c r="E187" s="549">
        <v>0</v>
      </c>
      <c r="F187" s="549">
        <v>0</v>
      </c>
      <c r="G187" s="549">
        <v>0</v>
      </c>
      <c r="H187" s="549">
        <v>0</v>
      </c>
      <c r="I187" s="549">
        <v>0</v>
      </c>
      <c r="J187" s="550">
        <v>0</v>
      </c>
      <c r="K187" s="549">
        <v>9</v>
      </c>
      <c r="L187" s="549">
        <v>3</v>
      </c>
      <c r="M187" s="549">
        <v>0</v>
      </c>
      <c r="N187" s="549">
        <v>2</v>
      </c>
      <c r="O187" s="549">
        <v>1</v>
      </c>
      <c r="P187" s="549">
        <v>1</v>
      </c>
      <c r="Q187" s="549"/>
      <c r="R187" s="549"/>
      <c r="S187" s="549"/>
      <c r="T187" s="550">
        <f t="shared" si="14"/>
        <v>16</v>
      </c>
      <c r="U187" s="551">
        <f t="shared" si="12"/>
        <v>16</v>
      </c>
    </row>
    <row r="188" spans="1:21" ht="18" customHeight="1" x14ac:dyDescent="0.3">
      <c r="A188" s="1098"/>
      <c r="B188" s="1082"/>
      <c r="C188" s="548" t="s">
        <v>22</v>
      </c>
      <c r="D188" s="549">
        <v>0</v>
      </c>
      <c r="E188" s="549">
        <v>0</v>
      </c>
      <c r="F188" s="549">
        <v>0</v>
      </c>
      <c r="G188" s="549">
        <v>0</v>
      </c>
      <c r="H188" s="549">
        <v>0</v>
      </c>
      <c r="I188" s="549">
        <v>0</v>
      </c>
      <c r="J188" s="550">
        <v>0</v>
      </c>
      <c r="K188" s="549">
        <f>SUM(K186:K187)</f>
        <v>17</v>
      </c>
      <c r="L188" s="549">
        <f t="shared" ref="L188:S188" si="16">SUM(L186:L187)</f>
        <v>6</v>
      </c>
      <c r="M188" s="549">
        <f t="shared" si="16"/>
        <v>3</v>
      </c>
      <c r="N188" s="549">
        <f t="shared" si="16"/>
        <v>3</v>
      </c>
      <c r="O188" s="549">
        <f t="shared" si="16"/>
        <v>1</v>
      </c>
      <c r="P188" s="549">
        <f t="shared" si="16"/>
        <v>1</v>
      </c>
      <c r="Q188" s="549">
        <f t="shared" si="16"/>
        <v>0</v>
      </c>
      <c r="R188" s="549">
        <f t="shared" si="16"/>
        <v>0</v>
      </c>
      <c r="S188" s="549">
        <f t="shared" si="16"/>
        <v>0</v>
      </c>
      <c r="T188" s="550">
        <f t="shared" si="14"/>
        <v>31</v>
      </c>
      <c r="U188" s="551">
        <f t="shared" si="12"/>
        <v>31</v>
      </c>
    </row>
    <row r="189" spans="1:21" ht="18" customHeight="1" x14ac:dyDescent="0.3">
      <c r="A189" s="1098"/>
      <c r="B189" s="1082"/>
      <c r="C189" s="548" t="s">
        <v>83</v>
      </c>
      <c r="D189" s="549">
        <v>0</v>
      </c>
      <c r="E189" s="549">
        <v>0</v>
      </c>
      <c r="F189" s="549">
        <v>0</v>
      </c>
      <c r="G189" s="549">
        <v>0</v>
      </c>
      <c r="H189" s="549">
        <v>0</v>
      </c>
      <c r="I189" s="549">
        <v>0</v>
      </c>
      <c r="J189" s="550">
        <v>0</v>
      </c>
      <c r="K189" s="549">
        <v>18</v>
      </c>
      <c r="L189" s="549">
        <v>5</v>
      </c>
      <c r="M189" s="549">
        <v>2</v>
      </c>
      <c r="N189" s="549">
        <v>1</v>
      </c>
      <c r="O189" s="549">
        <v>1</v>
      </c>
      <c r="P189" s="549">
        <v>1</v>
      </c>
      <c r="Q189" s="549"/>
      <c r="R189" s="549"/>
      <c r="S189" s="549"/>
      <c r="T189" s="550">
        <f t="shared" si="14"/>
        <v>28</v>
      </c>
      <c r="U189" s="551">
        <f t="shared" si="12"/>
        <v>28</v>
      </c>
    </row>
    <row r="190" spans="1:21" ht="18" customHeight="1" x14ac:dyDescent="0.3">
      <c r="A190" s="1098"/>
      <c r="B190" s="1082"/>
      <c r="C190" s="548" t="s">
        <v>254</v>
      </c>
      <c r="D190" s="549">
        <v>0</v>
      </c>
      <c r="E190" s="549">
        <v>0</v>
      </c>
      <c r="F190" s="549">
        <v>0</v>
      </c>
      <c r="G190" s="549">
        <v>0</v>
      </c>
      <c r="H190" s="549">
        <v>0</v>
      </c>
      <c r="I190" s="549">
        <v>0</v>
      </c>
      <c r="J190" s="550">
        <v>0</v>
      </c>
      <c r="K190" s="549">
        <v>20</v>
      </c>
      <c r="L190" s="549">
        <v>8</v>
      </c>
      <c r="M190" s="549">
        <v>2</v>
      </c>
      <c r="N190" s="549">
        <v>1</v>
      </c>
      <c r="O190" s="549">
        <v>1</v>
      </c>
      <c r="P190" s="549">
        <v>1</v>
      </c>
      <c r="Q190" s="549"/>
      <c r="R190" s="549"/>
      <c r="S190" s="549"/>
      <c r="T190" s="550">
        <f t="shared" si="14"/>
        <v>33</v>
      </c>
      <c r="U190" s="551">
        <f t="shared" si="12"/>
        <v>33</v>
      </c>
    </row>
    <row r="191" spans="1:21" ht="18" customHeight="1" x14ac:dyDescent="0.3">
      <c r="A191" s="1098"/>
      <c r="B191" s="1082"/>
      <c r="C191" s="548" t="s">
        <v>85</v>
      </c>
      <c r="D191" s="549">
        <v>0</v>
      </c>
      <c r="E191" s="549">
        <v>0</v>
      </c>
      <c r="F191" s="549">
        <v>0</v>
      </c>
      <c r="G191" s="549">
        <v>0</v>
      </c>
      <c r="H191" s="549">
        <v>0</v>
      </c>
      <c r="I191" s="549">
        <v>0</v>
      </c>
      <c r="J191" s="550">
        <v>0</v>
      </c>
      <c r="K191" s="549">
        <v>12</v>
      </c>
      <c r="L191" s="549">
        <v>17</v>
      </c>
      <c r="M191" s="549">
        <v>135</v>
      </c>
      <c r="N191" s="549">
        <v>11</v>
      </c>
      <c r="O191" s="549">
        <v>38</v>
      </c>
      <c r="P191" s="549">
        <v>2</v>
      </c>
      <c r="Q191" s="549"/>
      <c r="R191" s="549"/>
      <c r="S191" s="549"/>
      <c r="T191" s="550">
        <f t="shared" si="14"/>
        <v>215</v>
      </c>
      <c r="U191" s="551">
        <f t="shared" si="12"/>
        <v>215</v>
      </c>
    </row>
    <row r="192" spans="1:21" ht="18" customHeight="1" x14ac:dyDescent="0.3">
      <c r="A192" s="1099"/>
      <c r="B192" s="1083"/>
      <c r="C192" s="552" t="s">
        <v>255</v>
      </c>
      <c r="D192" s="553">
        <v>0</v>
      </c>
      <c r="E192" s="553">
        <v>0</v>
      </c>
      <c r="F192" s="553">
        <v>0</v>
      </c>
      <c r="G192" s="553">
        <v>0</v>
      </c>
      <c r="H192" s="553">
        <v>0</v>
      </c>
      <c r="I192" s="553">
        <v>0</v>
      </c>
      <c r="J192" s="554">
        <v>0</v>
      </c>
      <c r="K192" s="553">
        <v>8</v>
      </c>
      <c r="L192" s="553">
        <v>6</v>
      </c>
      <c r="M192" s="553">
        <v>2</v>
      </c>
      <c r="N192" s="553">
        <v>1</v>
      </c>
      <c r="O192" s="553">
        <v>1</v>
      </c>
      <c r="P192" s="553">
        <v>1</v>
      </c>
      <c r="Q192" s="553"/>
      <c r="R192" s="553"/>
      <c r="S192" s="553"/>
      <c r="T192" s="554">
        <f t="shared" si="14"/>
        <v>19</v>
      </c>
      <c r="U192" s="555">
        <f t="shared" si="12"/>
        <v>19</v>
      </c>
    </row>
    <row r="193" spans="1:21" ht="18" customHeight="1" x14ac:dyDescent="0.3">
      <c r="A193" s="1100">
        <v>28</v>
      </c>
      <c r="B193" s="1084" t="s">
        <v>205</v>
      </c>
      <c r="C193" s="556" t="s">
        <v>252</v>
      </c>
      <c r="D193" s="557">
        <v>0</v>
      </c>
      <c r="E193" s="557">
        <v>0</v>
      </c>
      <c r="F193" s="557">
        <v>0</v>
      </c>
      <c r="G193" s="557">
        <v>0</v>
      </c>
      <c r="H193" s="557">
        <v>0</v>
      </c>
      <c r="I193" s="557">
        <v>0</v>
      </c>
      <c r="J193" s="558">
        <v>0</v>
      </c>
      <c r="K193" s="557">
        <v>35</v>
      </c>
      <c r="L193" s="557">
        <v>25</v>
      </c>
      <c r="M193" s="557">
        <v>9</v>
      </c>
      <c r="N193" s="557">
        <v>10</v>
      </c>
      <c r="O193" s="557">
        <v>19</v>
      </c>
      <c r="P193" s="557">
        <v>5</v>
      </c>
      <c r="Q193" s="557"/>
      <c r="R193" s="557"/>
      <c r="S193" s="557"/>
      <c r="T193" s="558">
        <f t="shared" si="14"/>
        <v>103</v>
      </c>
      <c r="U193" s="560">
        <f t="shared" si="12"/>
        <v>103</v>
      </c>
    </row>
    <row r="194" spans="1:21" ht="18" customHeight="1" x14ac:dyDescent="0.3">
      <c r="A194" s="1101"/>
      <c r="B194" s="1085"/>
      <c r="C194" s="548" t="s">
        <v>253</v>
      </c>
      <c r="D194" s="549">
        <v>0</v>
      </c>
      <c r="E194" s="549">
        <v>0</v>
      </c>
      <c r="F194" s="549">
        <v>0</v>
      </c>
      <c r="G194" s="549">
        <v>0</v>
      </c>
      <c r="H194" s="549">
        <v>0</v>
      </c>
      <c r="I194" s="549">
        <v>0</v>
      </c>
      <c r="J194" s="550">
        <v>0</v>
      </c>
      <c r="K194" s="549">
        <v>43</v>
      </c>
      <c r="L194" s="549">
        <v>25</v>
      </c>
      <c r="M194" s="549">
        <v>6</v>
      </c>
      <c r="N194" s="549">
        <v>22</v>
      </c>
      <c r="O194" s="549">
        <v>29</v>
      </c>
      <c r="P194" s="549">
        <v>6</v>
      </c>
      <c r="Q194" s="549"/>
      <c r="R194" s="549"/>
      <c r="S194" s="549"/>
      <c r="T194" s="550">
        <f t="shared" ref="T194:T220" si="17">P194+O194+N194+M194+L194+K194</f>
        <v>131</v>
      </c>
      <c r="U194" s="562">
        <f t="shared" si="12"/>
        <v>131</v>
      </c>
    </row>
    <row r="195" spans="1:21" ht="18" customHeight="1" x14ac:dyDescent="0.3">
      <c r="A195" s="1101"/>
      <c r="B195" s="1085"/>
      <c r="C195" s="548" t="s">
        <v>22</v>
      </c>
      <c r="D195" s="549">
        <v>0</v>
      </c>
      <c r="E195" s="549">
        <v>0</v>
      </c>
      <c r="F195" s="549">
        <v>0</v>
      </c>
      <c r="G195" s="549">
        <v>0</v>
      </c>
      <c r="H195" s="549">
        <v>0</v>
      </c>
      <c r="I195" s="549">
        <v>0</v>
      </c>
      <c r="J195" s="550">
        <v>0</v>
      </c>
      <c r="K195" s="549">
        <f>SUM(K193:K194)</f>
        <v>78</v>
      </c>
      <c r="L195" s="549">
        <f t="shared" ref="L195:S195" si="18">SUM(L193:L194)</f>
        <v>50</v>
      </c>
      <c r="M195" s="549">
        <f t="shared" si="18"/>
        <v>15</v>
      </c>
      <c r="N195" s="549">
        <f t="shared" si="18"/>
        <v>32</v>
      </c>
      <c r="O195" s="549">
        <f t="shared" si="18"/>
        <v>48</v>
      </c>
      <c r="P195" s="549">
        <f t="shared" si="18"/>
        <v>11</v>
      </c>
      <c r="Q195" s="549">
        <f t="shared" si="18"/>
        <v>0</v>
      </c>
      <c r="R195" s="549">
        <f t="shared" si="18"/>
        <v>0</v>
      </c>
      <c r="S195" s="549">
        <f t="shared" si="18"/>
        <v>0</v>
      </c>
      <c r="T195" s="550">
        <f t="shared" si="17"/>
        <v>234</v>
      </c>
      <c r="U195" s="562">
        <f t="shared" si="12"/>
        <v>234</v>
      </c>
    </row>
    <row r="196" spans="1:21" ht="18" customHeight="1" x14ac:dyDescent="0.3">
      <c r="A196" s="1101"/>
      <c r="B196" s="1085"/>
      <c r="C196" s="548" t="s">
        <v>83</v>
      </c>
      <c r="D196" s="549">
        <v>0</v>
      </c>
      <c r="E196" s="549">
        <v>0</v>
      </c>
      <c r="F196" s="549">
        <v>0</v>
      </c>
      <c r="G196" s="549">
        <v>0</v>
      </c>
      <c r="H196" s="549">
        <v>0</v>
      </c>
      <c r="I196" s="549">
        <v>0</v>
      </c>
      <c r="J196" s="550">
        <v>0</v>
      </c>
      <c r="K196" s="549">
        <v>85</v>
      </c>
      <c r="L196" s="549">
        <v>33</v>
      </c>
      <c r="M196" s="549">
        <v>11</v>
      </c>
      <c r="N196" s="549">
        <v>21</v>
      </c>
      <c r="O196" s="549">
        <v>15</v>
      </c>
      <c r="P196" s="549">
        <v>6</v>
      </c>
      <c r="Q196" s="549"/>
      <c r="R196" s="549"/>
      <c r="S196" s="549"/>
      <c r="T196" s="550">
        <f t="shared" si="17"/>
        <v>171</v>
      </c>
      <c r="U196" s="562">
        <f t="shared" ref="U196:U259" si="19">J196+T196</f>
        <v>171</v>
      </c>
    </row>
    <row r="197" spans="1:21" ht="18" customHeight="1" x14ac:dyDescent="0.3">
      <c r="A197" s="1101"/>
      <c r="B197" s="1085"/>
      <c r="C197" s="548" t="s">
        <v>254</v>
      </c>
      <c r="D197" s="549">
        <v>0</v>
      </c>
      <c r="E197" s="549">
        <v>0</v>
      </c>
      <c r="F197" s="549">
        <v>0</v>
      </c>
      <c r="G197" s="549">
        <v>0</v>
      </c>
      <c r="H197" s="549">
        <v>0</v>
      </c>
      <c r="I197" s="549">
        <v>0</v>
      </c>
      <c r="J197" s="550">
        <v>0</v>
      </c>
      <c r="K197" s="549">
        <v>27</v>
      </c>
      <c r="L197" s="549">
        <v>32</v>
      </c>
      <c r="M197" s="549">
        <v>8</v>
      </c>
      <c r="N197" s="549">
        <v>17</v>
      </c>
      <c r="O197" s="549">
        <v>11</v>
      </c>
      <c r="P197" s="549">
        <v>6</v>
      </c>
      <c r="Q197" s="549"/>
      <c r="R197" s="549"/>
      <c r="S197" s="549"/>
      <c r="T197" s="550">
        <f t="shared" si="17"/>
        <v>101</v>
      </c>
      <c r="U197" s="562">
        <f t="shared" si="19"/>
        <v>101</v>
      </c>
    </row>
    <row r="198" spans="1:21" ht="18" customHeight="1" x14ac:dyDescent="0.3">
      <c r="A198" s="1101"/>
      <c r="B198" s="1085"/>
      <c r="C198" s="548" t="s">
        <v>85</v>
      </c>
      <c r="D198" s="549">
        <v>0</v>
      </c>
      <c r="E198" s="549">
        <v>0</v>
      </c>
      <c r="F198" s="549">
        <v>0</v>
      </c>
      <c r="G198" s="549">
        <v>0</v>
      </c>
      <c r="H198" s="549">
        <v>0</v>
      </c>
      <c r="I198" s="549">
        <v>0</v>
      </c>
      <c r="J198" s="550">
        <v>0</v>
      </c>
      <c r="K198" s="549">
        <v>65</v>
      </c>
      <c r="L198" s="549">
        <v>36</v>
      </c>
      <c r="M198" s="549">
        <v>24</v>
      </c>
      <c r="N198" s="549">
        <v>26</v>
      </c>
      <c r="O198" s="549">
        <v>41</v>
      </c>
      <c r="P198" s="549">
        <v>10</v>
      </c>
      <c r="Q198" s="549"/>
      <c r="R198" s="549"/>
      <c r="S198" s="549"/>
      <c r="T198" s="550">
        <f t="shared" si="17"/>
        <v>202</v>
      </c>
      <c r="U198" s="562">
        <f t="shared" si="19"/>
        <v>202</v>
      </c>
    </row>
    <row r="199" spans="1:21" ht="18" customHeight="1" x14ac:dyDescent="0.3">
      <c r="A199" s="1102"/>
      <c r="B199" s="1086"/>
      <c r="C199" s="563" t="s">
        <v>255</v>
      </c>
      <c r="D199" s="564">
        <v>0</v>
      </c>
      <c r="E199" s="564">
        <v>0</v>
      </c>
      <c r="F199" s="564">
        <v>0</v>
      </c>
      <c r="G199" s="564">
        <v>0</v>
      </c>
      <c r="H199" s="564">
        <v>0</v>
      </c>
      <c r="I199" s="564">
        <v>0</v>
      </c>
      <c r="J199" s="565">
        <v>0</v>
      </c>
      <c r="K199" s="564">
        <v>42</v>
      </c>
      <c r="L199" s="564">
        <v>27</v>
      </c>
      <c r="M199" s="564">
        <v>9</v>
      </c>
      <c r="N199" s="564">
        <v>16</v>
      </c>
      <c r="O199" s="564">
        <v>4</v>
      </c>
      <c r="P199" s="564">
        <v>2</v>
      </c>
      <c r="Q199" s="564"/>
      <c r="R199" s="564"/>
      <c r="S199" s="564"/>
      <c r="T199" s="565">
        <f t="shared" si="17"/>
        <v>100</v>
      </c>
      <c r="U199" s="567">
        <f t="shared" si="19"/>
        <v>100</v>
      </c>
    </row>
    <row r="200" spans="1:21" ht="18" customHeight="1" x14ac:dyDescent="0.3">
      <c r="A200" s="1114">
        <v>29</v>
      </c>
      <c r="B200" s="1089" t="s">
        <v>206</v>
      </c>
      <c r="C200" s="544" t="s">
        <v>252</v>
      </c>
      <c r="D200" s="545">
        <v>1</v>
      </c>
      <c r="E200" s="545">
        <v>16</v>
      </c>
      <c r="F200" s="545">
        <v>7</v>
      </c>
      <c r="G200" s="545">
        <v>12</v>
      </c>
      <c r="H200" s="545">
        <v>14</v>
      </c>
      <c r="I200" s="545">
        <v>9</v>
      </c>
      <c r="J200" s="546">
        <v>59</v>
      </c>
      <c r="K200" s="545">
        <v>19</v>
      </c>
      <c r="L200" s="545">
        <v>11</v>
      </c>
      <c r="M200" s="545">
        <v>16</v>
      </c>
      <c r="N200" s="545">
        <v>2</v>
      </c>
      <c r="O200" s="545">
        <v>3</v>
      </c>
      <c r="P200" s="545">
        <v>9</v>
      </c>
      <c r="Q200" s="545"/>
      <c r="R200" s="545"/>
      <c r="S200" s="545"/>
      <c r="T200" s="546">
        <f t="shared" si="17"/>
        <v>60</v>
      </c>
      <c r="U200" s="547">
        <f t="shared" si="19"/>
        <v>119</v>
      </c>
    </row>
    <row r="201" spans="1:21" ht="18" customHeight="1" x14ac:dyDescent="0.3">
      <c r="A201" s="1115"/>
      <c r="B201" s="1090"/>
      <c r="C201" s="548" t="s">
        <v>253</v>
      </c>
      <c r="D201" s="549">
        <v>4</v>
      </c>
      <c r="E201" s="549">
        <v>9</v>
      </c>
      <c r="F201" s="549">
        <v>11</v>
      </c>
      <c r="G201" s="549">
        <v>17</v>
      </c>
      <c r="H201" s="549">
        <v>11</v>
      </c>
      <c r="I201" s="549">
        <v>6</v>
      </c>
      <c r="J201" s="550">
        <v>58</v>
      </c>
      <c r="K201" s="549">
        <v>6</v>
      </c>
      <c r="L201" s="549">
        <v>9</v>
      </c>
      <c r="M201" s="549">
        <v>6</v>
      </c>
      <c r="N201" s="549">
        <v>5</v>
      </c>
      <c r="O201" s="549">
        <v>8</v>
      </c>
      <c r="P201" s="549">
        <v>8</v>
      </c>
      <c r="Q201" s="549"/>
      <c r="R201" s="549"/>
      <c r="S201" s="549"/>
      <c r="T201" s="550">
        <f t="shared" si="17"/>
        <v>42</v>
      </c>
      <c r="U201" s="551">
        <f t="shared" si="19"/>
        <v>100</v>
      </c>
    </row>
    <row r="202" spans="1:21" ht="18" customHeight="1" x14ac:dyDescent="0.3">
      <c r="A202" s="1115"/>
      <c r="B202" s="1090"/>
      <c r="C202" s="548" t="s">
        <v>22</v>
      </c>
      <c r="D202" s="549">
        <f>SUM(D200:D201)</f>
        <v>5</v>
      </c>
      <c r="E202" s="549">
        <f t="shared" ref="E202:S202" si="20">SUM(E200:E201)</f>
        <v>25</v>
      </c>
      <c r="F202" s="549">
        <f t="shared" si="20"/>
        <v>18</v>
      </c>
      <c r="G202" s="549">
        <f t="shared" si="20"/>
        <v>29</v>
      </c>
      <c r="H202" s="549">
        <f t="shared" si="20"/>
        <v>25</v>
      </c>
      <c r="I202" s="549">
        <f t="shared" si="20"/>
        <v>15</v>
      </c>
      <c r="J202" s="549">
        <f t="shared" si="20"/>
        <v>117</v>
      </c>
      <c r="K202" s="549">
        <f t="shared" si="20"/>
        <v>25</v>
      </c>
      <c r="L202" s="549">
        <f t="shared" si="20"/>
        <v>20</v>
      </c>
      <c r="M202" s="549">
        <f t="shared" si="20"/>
        <v>22</v>
      </c>
      <c r="N202" s="549">
        <f t="shared" si="20"/>
        <v>7</v>
      </c>
      <c r="O202" s="549">
        <f t="shared" si="20"/>
        <v>11</v>
      </c>
      <c r="P202" s="549">
        <f t="shared" si="20"/>
        <v>17</v>
      </c>
      <c r="Q202" s="549">
        <f t="shared" si="20"/>
        <v>0</v>
      </c>
      <c r="R202" s="549">
        <f t="shared" si="20"/>
        <v>0</v>
      </c>
      <c r="S202" s="549">
        <f t="shared" si="20"/>
        <v>0</v>
      </c>
      <c r="T202" s="550">
        <f t="shared" si="17"/>
        <v>102</v>
      </c>
      <c r="U202" s="551">
        <f t="shared" si="19"/>
        <v>219</v>
      </c>
    </row>
    <row r="203" spans="1:21" ht="18" customHeight="1" x14ac:dyDescent="0.3">
      <c r="A203" s="1115"/>
      <c r="B203" s="1090"/>
      <c r="C203" s="548" t="s">
        <v>83</v>
      </c>
      <c r="D203" s="549">
        <v>5</v>
      </c>
      <c r="E203" s="549">
        <v>25</v>
      </c>
      <c r="F203" s="549">
        <v>18</v>
      </c>
      <c r="G203" s="549">
        <v>29</v>
      </c>
      <c r="H203" s="549">
        <v>24</v>
      </c>
      <c r="I203" s="549">
        <v>14</v>
      </c>
      <c r="J203" s="550">
        <v>115</v>
      </c>
      <c r="K203" s="549">
        <v>25</v>
      </c>
      <c r="L203" s="549">
        <v>20</v>
      </c>
      <c r="M203" s="549">
        <v>22</v>
      </c>
      <c r="N203" s="549">
        <v>7</v>
      </c>
      <c r="O203" s="549">
        <v>11</v>
      </c>
      <c r="P203" s="549">
        <v>17</v>
      </c>
      <c r="Q203" s="549"/>
      <c r="R203" s="549"/>
      <c r="S203" s="549"/>
      <c r="T203" s="550">
        <f t="shared" si="17"/>
        <v>102</v>
      </c>
      <c r="U203" s="551">
        <f t="shared" si="19"/>
        <v>217</v>
      </c>
    </row>
    <row r="204" spans="1:21" ht="18" customHeight="1" x14ac:dyDescent="0.3">
      <c r="A204" s="1115"/>
      <c r="B204" s="1090"/>
      <c r="C204" s="548" t="s">
        <v>254</v>
      </c>
      <c r="D204" s="549">
        <v>1</v>
      </c>
      <c r="E204" s="549">
        <v>10</v>
      </c>
      <c r="F204" s="549">
        <v>6</v>
      </c>
      <c r="G204" s="549">
        <v>2</v>
      </c>
      <c r="H204" s="549">
        <v>2</v>
      </c>
      <c r="I204" s="549">
        <v>1</v>
      </c>
      <c r="J204" s="550">
        <v>22</v>
      </c>
      <c r="K204" s="549">
        <v>0</v>
      </c>
      <c r="L204" s="549">
        <v>2</v>
      </c>
      <c r="M204" s="549"/>
      <c r="N204" s="549">
        <v>0</v>
      </c>
      <c r="O204" s="549">
        <v>2</v>
      </c>
      <c r="P204" s="549">
        <v>0</v>
      </c>
      <c r="Q204" s="549"/>
      <c r="R204" s="549"/>
      <c r="S204" s="549"/>
      <c r="T204" s="550">
        <f t="shared" si="17"/>
        <v>4</v>
      </c>
      <c r="U204" s="551">
        <f t="shared" si="19"/>
        <v>26</v>
      </c>
    </row>
    <row r="205" spans="1:21" ht="18" customHeight="1" x14ac:dyDescent="0.3">
      <c r="A205" s="1115"/>
      <c r="B205" s="1090"/>
      <c r="C205" s="548" t="s">
        <v>85</v>
      </c>
      <c r="D205" s="549">
        <v>4</v>
      </c>
      <c r="E205" s="549">
        <v>7</v>
      </c>
      <c r="F205" s="549">
        <v>5</v>
      </c>
      <c r="G205" s="549">
        <v>25</v>
      </c>
      <c r="H205" s="549">
        <v>23</v>
      </c>
      <c r="I205" s="549">
        <v>14</v>
      </c>
      <c r="J205" s="550">
        <v>78</v>
      </c>
      <c r="K205" s="549">
        <v>26</v>
      </c>
      <c r="L205" s="549">
        <v>17</v>
      </c>
      <c r="M205" s="549">
        <v>16</v>
      </c>
      <c r="N205" s="549">
        <v>7</v>
      </c>
      <c r="O205" s="549">
        <v>9</v>
      </c>
      <c r="P205" s="549">
        <v>16</v>
      </c>
      <c r="Q205" s="549"/>
      <c r="R205" s="549"/>
      <c r="S205" s="549"/>
      <c r="T205" s="550">
        <f t="shared" si="17"/>
        <v>91</v>
      </c>
      <c r="U205" s="551">
        <f t="shared" si="19"/>
        <v>169</v>
      </c>
    </row>
    <row r="206" spans="1:21" ht="18" customHeight="1" x14ac:dyDescent="0.3">
      <c r="A206" s="1116"/>
      <c r="B206" s="1091"/>
      <c r="C206" s="552" t="s">
        <v>255</v>
      </c>
      <c r="D206" s="553">
        <v>4</v>
      </c>
      <c r="E206" s="553">
        <v>13</v>
      </c>
      <c r="F206" s="553">
        <v>11</v>
      </c>
      <c r="G206" s="553">
        <v>27</v>
      </c>
      <c r="H206" s="553">
        <v>23</v>
      </c>
      <c r="I206" s="553">
        <v>14</v>
      </c>
      <c r="J206" s="554">
        <v>92</v>
      </c>
      <c r="K206" s="553">
        <v>25</v>
      </c>
      <c r="L206" s="553">
        <v>18</v>
      </c>
      <c r="M206" s="553">
        <v>14</v>
      </c>
      <c r="N206" s="553">
        <v>7</v>
      </c>
      <c r="O206" s="553">
        <v>9</v>
      </c>
      <c r="P206" s="553">
        <v>16</v>
      </c>
      <c r="Q206" s="553"/>
      <c r="R206" s="553"/>
      <c r="S206" s="553"/>
      <c r="T206" s="554">
        <f t="shared" si="17"/>
        <v>89</v>
      </c>
      <c r="U206" s="555">
        <f t="shared" si="19"/>
        <v>181</v>
      </c>
    </row>
    <row r="207" spans="1:21" ht="18" customHeight="1" x14ac:dyDescent="0.3">
      <c r="A207" s="1108">
        <v>30</v>
      </c>
      <c r="B207" s="1081" t="s">
        <v>207</v>
      </c>
      <c r="C207" s="544" t="s">
        <v>252</v>
      </c>
      <c r="D207" s="545">
        <v>0</v>
      </c>
      <c r="E207" s="545">
        <v>0</v>
      </c>
      <c r="F207" s="545">
        <v>0</v>
      </c>
      <c r="G207" s="545">
        <v>0</v>
      </c>
      <c r="H207" s="545">
        <v>0</v>
      </c>
      <c r="I207" s="545">
        <v>0</v>
      </c>
      <c r="J207" s="546">
        <v>0</v>
      </c>
      <c r="K207" s="545">
        <v>5</v>
      </c>
      <c r="L207" s="545">
        <v>9</v>
      </c>
      <c r="M207" s="545">
        <v>1</v>
      </c>
      <c r="N207" s="545">
        <v>0</v>
      </c>
      <c r="O207" s="545">
        <v>3</v>
      </c>
      <c r="P207" s="545">
        <v>0</v>
      </c>
      <c r="Q207" s="545"/>
      <c r="R207" s="545"/>
      <c r="S207" s="545"/>
      <c r="T207" s="546">
        <f t="shared" si="17"/>
        <v>18</v>
      </c>
      <c r="U207" s="547">
        <f t="shared" si="19"/>
        <v>18</v>
      </c>
    </row>
    <row r="208" spans="1:21" ht="18" customHeight="1" x14ac:dyDescent="0.3">
      <c r="A208" s="1109"/>
      <c r="B208" s="1082"/>
      <c r="C208" s="548" t="s">
        <v>253</v>
      </c>
      <c r="D208" s="549">
        <v>0</v>
      </c>
      <c r="E208" s="549">
        <v>0</v>
      </c>
      <c r="F208" s="549">
        <v>0</v>
      </c>
      <c r="G208" s="549">
        <v>0</v>
      </c>
      <c r="H208" s="549">
        <v>0</v>
      </c>
      <c r="I208" s="549">
        <v>0</v>
      </c>
      <c r="J208" s="550">
        <v>0</v>
      </c>
      <c r="K208" s="549">
        <v>8</v>
      </c>
      <c r="L208" s="549">
        <v>11</v>
      </c>
      <c r="M208" s="549">
        <v>4</v>
      </c>
      <c r="N208" s="549">
        <v>5</v>
      </c>
      <c r="O208" s="549">
        <v>8</v>
      </c>
      <c r="P208" s="549">
        <v>2</v>
      </c>
      <c r="Q208" s="549"/>
      <c r="R208" s="549"/>
      <c r="S208" s="549"/>
      <c r="T208" s="550">
        <f t="shared" si="17"/>
        <v>38</v>
      </c>
      <c r="U208" s="551">
        <f t="shared" si="19"/>
        <v>38</v>
      </c>
    </row>
    <row r="209" spans="1:21" ht="18" customHeight="1" x14ac:dyDescent="0.3">
      <c r="A209" s="1109"/>
      <c r="B209" s="1082"/>
      <c r="C209" s="548" t="s">
        <v>22</v>
      </c>
      <c r="D209" s="549">
        <v>0</v>
      </c>
      <c r="E209" s="549">
        <v>0</v>
      </c>
      <c r="F209" s="549">
        <v>0</v>
      </c>
      <c r="G209" s="549">
        <v>0</v>
      </c>
      <c r="H209" s="549">
        <v>0</v>
      </c>
      <c r="I209" s="549">
        <v>0</v>
      </c>
      <c r="J209" s="550">
        <v>0</v>
      </c>
      <c r="K209" s="549">
        <v>13</v>
      </c>
      <c r="L209" s="549">
        <v>20</v>
      </c>
      <c r="M209" s="549">
        <v>5</v>
      </c>
      <c r="N209" s="549">
        <v>5</v>
      </c>
      <c r="O209" s="549">
        <v>11</v>
      </c>
      <c r="P209" s="549">
        <v>2</v>
      </c>
      <c r="Q209" s="549"/>
      <c r="R209" s="549"/>
      <c r="S209" s="549"/>
      <c r="T209" s="550">
        <f t="shared" si="17"/>
        <v>56</v>
      </c>
      <c r="U209" s="551">
        <f t="shared" si="19"/>
        <v>56</v>
      </c>
    </row>
    <row r="210" spans="1:21" ht="18" customHeight="1" x14ac:dyDescent="0.3">
      <c r="A210" s="1109"/>
      <c r="B210" s="1082"/>
      <c r="C210" s="548" t="s">
        <v>83</v>
      </c>
      <c r="D210" s="549">
        <v>0</v>
      </c>
      <c r="E210" s="549">
        <v>0</v>
      </c>
      <c r="F210" s="549">
        <v>0</v>
      </c>
      <c r="G210" s="549">
        <v>0</v>
      </c>
      <c r="H210" s="549">
        <v>0</v>
      </c>
      <c r="I210" s="549">
        <v>0</v>
      </c>
      <c r="J210" s="550">
        <v>0</v>
      </c>
      <c r="K210" s="549">
        <v>11</v>
      </c>
      <c r="L210" s="549">
        <v>21</v>
      </c>
      <c r="M210" s="549">
        <v>5</v>
      </c>
      <c r="N210" s="549">
        <v>7</v>
      </c>
      <c r="O210" s="549">
        <v>12</v>
      </c>
      <c r="P210" s="549">
        <v>2</v>
      </c>
      <c r="Q210" s="549"/>
      <c r="R210" s="549"/>
      <c r="S210" s="549"/>
      <c r="T210" s="550">
        <f t="shared" si="17"/>
        <v>58</v>
      </c>
      <c r="U210" s="551">
        <f t="shared" si="19"/>
        <v>58</v>
      </c>
    </row>
    <row r="211" spans="1:21" ht="18" customHeight="1" x14ac:dyDescent="0.3">
      <c r="A211" s="1109"/>
      <c r="B211" s="1082"/>
      <c r="C211" s="548" t="s">
        <v>254</v>
      </c>
      <c r="D211" s="549">
        <v>0</v>
      </c>
      <c r="E211" s="549">
        <v>0</v>
      </c>
      <c r="F211" s="549">
        <v>0</v>
      </c>
      <c r="G211" s="549">
        <v>0</v>
      </c>
      <c r="H211" s="549">
        <v>0</v>
      </c>
      <c r="I211" s="549">
        <v>0</v>
      </c>
      <c r="J211" s="550">
        <v>0</v>
      </c>
      <c r="K211" s="549">
        <v>10</v>
      </c>
      <c r="L211" s="549">
        <v>21</v>
      </c>
      <c r="M211" s="549">
        <v>6</v>
      </c>
      <c r="N211" s="549">
        <v>7</v>
      </c>
      <c r="O211" s="549">
        <v>11</v>
      </c>
      <c r="P211" s="549">
        <v>3</v>
      </c>
      <c r="Q211" s="549"/>
      <c r="R211" s="549"/>
      <c r="S211" s="549"/>
      <c r="T211" s="550">
        <f t="shared" si="17"/>
        <v>58</v>
      </c>
      <c r="U211" s="551">
        <f t="shared" si="19"/>
        <v>58</v>
      </c>
    </row>
    <row r="212" spans="1:21" ht="18" customHeight="1" x14ac:dyDescent="0.3">
      <c r="A212" s="1109"/>
      <c r="B212" s="1082"/>
      <c r="C212" s="548" t="s">
        <v>85</v>
      </c>
      <c r="D212" s="549">
        <v>0</v>
      </c>
      <c r="E212" s="549">
        <v>0</v>
      </c>
      <c r="F212" s="549">
        <v>0</v>
      </c>
      <c r="G212" s="549">
        <v>0</v>
      </c>
      <c r="H212" s="549">
        <v>0</v>
      </c>
      <c r="I212" s="549">
        <v>0</v>
      </c>
      <c r="J212" s="550">
        <v>0</v>
      </c>
      <c r="K212" s="549">
        <v>9</v>
      </c>
      <c r="L212" s="549">
        <v>20</v>
      </c>
      <c r="M212" s="549">
        <v>4</v>
      </c>
      <c r="N212" s="549">
        <v>9</v>
      </c>
      <c r="O212" s="549">
        <v>12</v>
      </c>
      <c r="P212" s="549">
        <v>4</v>
      </c>
      <c r="Q212" s="549"/>
      <c r="R212" s="549"/>
      <c r="S212" s="549"/>
      <c r="T212" s="550">
        <f t="shared" si="17"/>
        <v>58</v>
      </c>
      <c r="U212" s="551">
        <f t="shared" si="19"/>
        <v>58</v>
      </c>
    </row>
    <row r="213" spans="1:21" ht="18" customHeight="1" x14ac:dyDescent="0.3">
      <c r="A213" s="1110"/>
      <c r="B213" s="1083"/>
      <c r="C213" s="552" t="s">
        <v>255</v>
      </c>
      <c r="D213" s="553">
        <v>0</v>
      </c>
      <c r="E213" s="553">
        <v>0</v>
      </c>
      <c r="F213" s="553">
        <v>0</v>
      </c>
      <c r="G213" s="553">
        <v>0</v>
      </c>
      <c r="H213" s="553">
        <v>0</v>
      </c>
      <c r="I213" s="553">
        <v>0</v>
      </c>
      <c r="J213" s="554">
        <v>0</v>
      </c>
      <c r="K213" s="553">
        <v>10</v>
      </c>
      <c r="L213" s="553">
        <v>21</v>
      </c>
      <c r="M213" s="553">
        <v>4</v>
      </c>
      <c r="N213" s="553">
        <v>6</v>
      </c>
      <c r="O213" s="553">
        <v>11</v>
      </c>
      <c r="P213" s="553">
        <v>2</v>
      </c>
      <c r="Q213" s="553"/>
      <c r="R213" s="553"/>
      <c r="S213" s="553"/>
      <c r="T213" s="554">
        <f t="shared" si="17"/>
        <v>54</v>
      </c>
      <c r="U213" s="555">
        <f t="shared" si="19"/>
        <v>54</v>
      </c>
    </row>
    <row r="214" spans="1:21" ht="18" customHeight="1" x14ac:dyDescent="0.3">
      <c r="A214" s="1097">
        <v>31</v>
      </c>
      <c r="B214" s="1081" t="s">
        <v>208</v>
      </c>
      <c r="C214" s="544" t="s">
        <v>252</v>
      </c>
      <c r="D214" s="545">
        <v>0</v>
      </c>
      <c r="E214" s="545">
        <v>0</v>
      </c>
      <c r="F214" s="545">
        <v>0</v>
      </c>
      <c r="G214" s="545">
        <v>0</v>
      </c>
      <c r="H214" s="545">
        <v>0</v>
      </c>
      <c r="I214" s="545">
        <v>0</v>
      </c>
      <c r="J214" s="546">
        <v>0</v>
      </c>
      <c r="K214" s="545">
        <v>8</v>
      </c>
      <c r="L214" s="545">
        <v>3</v>
      </c>
      <c r="M214" s="545">
        <v>1</v>
      </c>
      <c r="N214" s="545">
        <v>0</v>
      </c>
      <c r="O214" s="545">
        <v>4</v>
      </c>
      <c r="P214" s="545">
        <v>3</v>
      </c>
      <c r="Q214" s="545"/>
      <c r="R214" s="545"/>
      <c r="S214" s="545"/>
      <c r="T214" s="546">
        <f t="shared" si="17"/>
        <v>19</v>
      </c>
      <c r="U214" s="547">
        <f t="shared" si="19"/>
        <v>19</v>
      </c>
    </row>
    <row r="215" spans="1:21" ht="18" customHeight="1" x14ac:dyDescent="0.3">
      <c r="A215" s="1098"/>
      <c r="B215" s="1082"/>
      <c r="C215" s="548" t="s">
        <v>253</v>
      </c>
      <c r="D215" s="549">
        <v>0</v>
      </c>
      <c r="E215" s="549">
        <v>0</v>
      </c>
      <c r="F215" s="549">
        <v>0</v>
      </c>
      <c r="G215" s="549">
        <v>0</v>
      </c>
      <c r="H215" s="549">
        <v>0</v>
      </c>
      <c r="I215" s="549">
        <v>0</v>
      </c>
      <c r="J215" s="550">
        <v>0</v>
      </c>
      <c r="K215" s="549">
        <v>13</v>
      </c>
      <c r="L215" s="549">
        <v>6</v>
      </c>
      <c r="M215" s="549">
        <v>2</v>
      </c>
      <c r="N215" s="549">
        <v>6</v>
      </c>
      <c r="O215" s="549">
        <v>1</v>
      </c>
      <c r="P215" s="549">
        <v>1</v>
      </c>
      <c r="Q215" s="549"/>
      <c r="R215" s="549"/>
      <c r="S215" s="549"/>
      <c r="T215" s="550">
        <f t="shared" si="17"/>
        <v>29</v>
      </c>
      <c r="U215" s="551">
        <f t="shared" si="19"/>
        <v>29</v>
      </c>
    </row>
    <row r="216" spans="1:21" ht="18" customHeight="1" x14ac:dyDescent="0.3">
      <c r="A216" s="1098"/>
      <c r="B216" s="1082"/>
      <c r="C216" s="548" t="s">
        <v>22</v>
      </c>
      <c r="D216" s="549">
        <v>0</v>
      </c>
      <c r="E216" s="549">
        <v>0</v>
      </c>
      <c r="F216" s="549">
        <v>0</v>
      </c>
      <c r="G216" s="549">
        <v>0</v>
      </c>
      <c r="H216" s="549">
        <v>0</v>
      </c>
      <c r="I216" s="549">
        <v>0</v>
      </c>
      <c r="J216" s="550">
        <v>0</v>
      </c>
      <c r="K216" s="549">
        <v>21</v>
      </c>
      <c r="L216" s="549">
        <v>9</v>
      </c>
      <c r="M216" s="549">
        <v>3</v>
      </c>
      <c r="N216" s="549">
        <v>6</v>
      </c>
      <c r="O216" s="549">
        <v>5</v>
      </c>
      <c r="P216" s="549">
        <v>4</v>
      </c>
      <c r="Q216" s="549"/>
      <c r="R216" s="549"/>
      <c r="S216" s="549"/>
      <c r="T216" s="550">
        <f t="shared" si="17"/>
        <v>48</v>
      </c>
      <c r="U216" s="551">
        <f t="shared" si="19"/>
        <v>48</v>
      </c>
    </row>
    <row r="217" spans="1:21" ht="18" customHeight="1" x14ac:dyDescent="0.3">
      <c r="A217" s="1098"/>
      <c r="B217" s="1082"/>
      <c r="C217" s="548" t="s">
        <v>83</v>
      </c>
      <c r="D217" s="549">
        <v>0</v>
      </c>
      <c r="E217" s="549">
        <v>0</v>
      </c>
      <c r="F217" s="549">
        <v>0</v>
      </c>
      <c r="G217" s="549">
        <v>0</v>
      </c>
      <c r="H217" s="549">
        <v>0</v>
      </c>
      <c r="I217" s="549">
        <v>0</v>
      </c>
      <c r="J217" s="550">
        <v>0</v>
      </c>
      <c r="K217" s="549">
        <v>26</v>
      </c>
      <c r="L217" s="549">
        <v>6</v>
      </c>
      <c r="M217" s="549">
        <v>3</v>
      </c>
      <c r="N217" s="549">
        <v>6</v>
      </c>
      <c r="O217" s="549">
        <v>6</v>
      </c>
      <c r="P217" s="549">
        <v>7</v>
      </c>
      <c r="Q217" s="549"/>
      <c r="R217" s="549"/>
      <c r="S217" s="549"/>
      <c r="T217" s="550">
        <f t="shared" si="17"/>
        <v>54</v>
      </c>
      <c r="U217" s="551">
        <f t="shared" si="19"/>
        <v>54</v>
      </c>
    </row>
    <row r="218" spans="1:21" ht="18" customHeight="1" x14ac:dyDescent="0.3">
      <c r="A218" s="1098"/>
      <c r="B218" s="1082"/>
      <c r="C218" s="548" t="s">
        <v>254</v>
      </c>
      <c r="D218" s="549">
        <v>0</v>
      </c>
      <c r="E218" s="549">
        <v>0</v>
      </c>
      <c r="F218" s="549">
        <v>0</v>
      </c>
      <c r="G218" s="549">
        <v>0</v>
      </c>
      <c r="H218" s="549">
        <v>0</v>
      </c>
      <c r="I218" s="549">
        <v>0</v>
      </c>
      <c r="J218" s="550">
        <v>0</v>
      </c>
      <c r="K218" s="549">
        <v>6</v>
      </c>
      <c r="L218" s="549">
        <v>6</v>
      </c>
      <c r="M218" s="549">
        <v>2</v>
      </c>
      <c r="N218" s="549">
        <v>5</v>
      </c>
      <c r="O218" s="549">
        <v>15</v>
      </c>
      <c r="P218" s="549">
        <v>7</v>
      </c>
      <c r="Q218" s="549"/>
      <c r="R218" s="549"/>
      <c r="S218" s="549"/>
      <c r="T218" s="550">
        <f t="shared" si="17"/>
        <v>41</v>
      </c>
      <c r="U218" s="551">
        <f t="shared" si="19"/>
        <v>41</v>
      </c>
    </row>
    <row r="219" spans="1:21" ht="18" customHeight="1" x14ac:dyDescent="0.3">
      <c r="A219" s="1098"/>
      <c r="B219" s="1082"/>
      <c r="C219" s="548" t="s">
        <v>85</v>
      </c>
      <c r="D219" s="549">
        <v>0</v>
      </c>
      <c r="E219" s="549">
        <v>0</v>
      </c>
      <c r="F219" s="549">
        <v>0</v>
      </c>
      <c r="G219" s="549">
        <v>0</v>
      </c>
      <c r="H219" s="549">
        <v>0</v>
      </c>
      <c r="I219" s="549">
        <v>0</v>
      </c>
      <c r="J219" s="550">
        <v>0</v>
      </c>
      <c r="K219" s="549">
        <v>8</v>
      </c>
      <c r="L219" s="549">
        <v>6</v>
      </c>
      <c r="M219" s="549">
        <v>3</v>
      </c>
      <c r="N219" s="549">
        <v>8</v>
      </c>
      <c r="O219" s="549">
        <v>15</v>
      </c>
      <c r="P219" s="549">
        <v>6</v>
      </c>
      <c r="Q219" s="549"/>
      <c r="R219" s="549"/>
      <c r="S219" s="549"/>
      <c r="T219" s="550">
        <f t="shared" si="17"/>
        <v>46</v>
      </c>
      <c r="U219" s="551">
        <f t="shared" si="19"/>
        <v>46</v>
      </c>
    </row>
    <row r="220" spans="1:21" ht="18" customHeight="1" x14ac:dyDescent="0.3">
      <c r="A220" s="1099"/>
      <c r="B220" s="1083"/>
      <c r="C220" s="552" t="s">
        <v>255</v>
      </c>
      <c r="D220" s="553">
        <v>0</v>
      </c>
      <c r="E220" s="553">
        <v>0</v>
      </c>
      <c r="F220" s="553">
        <v>0</v>
      </c>
      <c r="G220" s="553">
        <v>0</v>
      </c>
      <c r="H220" s="553">
        <v>0</v>
      </c>
      <c r="I220" s="553">
        <v>0</v>
      </c>
      <c r="J220" s="554">
        <v>0</v>
      </c>
      <c r="K220" s="553">
        <v>5</v>
      </c>
      <c r="L220" s="553">
        <v>6</v>
      </c>
      <c r="M220" s="553">
        <v>3</v>
      </c>
      <c r="N220" s="553">
        <v>5</v>
      </c>
      <c r="O220" s="553">
        <v>1</v>
      </c>
      <c r="P220" s="553">
        <v>3</v>
      </c>
      <c r="Q220" s="553"/>
      <c r="R220" s="553"/>
      <c r="S220" s="553"/>
      <c r="T220" s="554">
        <f t="shared" si="17"/>
        <v>23</v>
      </c>
      <c r="U220" s="555">
        <f t="shared" si="19"/>
        <v>23</v>
      </c>
    </row>
    <row r="221" spans="1:21" ht="18" customHeight="1" x14ac:dyDescent="0.3">
      <c r="A221" s="1123" t="s">
        <v>256</v>
      </c>
      <c r="B221" s="1124"/>
      <c r="C221" s="575" t="s">
        <v>252</v>
      </c>
      <c r="D221" s="546">
        <f>D200</f>
        <v>1</v>
      </c>
      <c r="E221" s="546">
        <f t="shared" ref="E221:I221" si="21">E200</f>
        <v>16</v>
      </c>
      <c r="F221" s="546">
        <f t="shared" si="21"/>
        <v>7</v>
      </c>
      <c r="G221" s="546">
        <f t="shared" si="21"/>
        <v>12</v>
      </c>
      <c r="H221" s="546">
        <f t="shared" si="21"/>
        <v>14</v>
      </c>
      <c r="I221" s="546">
        <f t="shared" si="21"/>
        <v>9</v>
      </c>
      <c r="J221" s="546">
        <f>SUM(D221:I221)</f>
        <v>59</v>
      </c>
      <c r="K221" s="546">
        <f>K4+K11+K18+K25+K32+K39+K46+K53+K60+K67+K74+K81+K88+K95+K102+K109+K116+K123+K130+K137+K144+K151+K158+K165+K172+K179+K186+K193+K200+K207+K214</f>
        <v>1442</v>
      </c>
      <c r="L221" s="546">
        <f t="shared" ref="L221:S221" si="22">L4+L11+L18+L25+L32+L39+L46+L53+L60+L67+L74+L81+L88+L95+L102+L109+L116+L123+L130+L137+L144+L151+L158+L165+L172+L179+L186+L193+L200+L207+L214</f>
        <v>1056</v>
      </c>
      <c r="M221" s="546">
        <f t="shared" si="22"/>
        <v>1213</v>
      </c>
      <c r="N221" s="546">
        <f t="shared" si="22"/>
        <v>384</v>
      </c>
      <c r="O221" s="546">
        <f t="shared" si="22"/>
        <v>333</v>
      </c>
      <c r="P221" s="546">
        <f t="shared" si="22"/>
        <v>319</v>
      </c>
      <c r="Q221" s="546">
        <f t="shared" si="22"/>
        <v>0</v>
      </c>
      <c r="R221" s="546">
        <f t="shared" si="22"/>
        <v>1</v>
      </c>
      <c r="S221" s="546">
        <f t="shared" si="22"/>
        <v>1</v>
      </c>
      <c r="T221" s="546">
        <f>SUM(K221:S221)</f>
        <v>4749</v>
      </c>
      <c r="U221" s="547">
        <f t="shared" si="19"/>
        <v>4808</v>
      </c>
    </row>
    <row r="222" spans="1:21" ht="18" customHeight="1" x14ac:dyDescent="0.3">
      <c r="A222" s="1125"/>
      <c r="B222" s="1126"/>
      <c r="C222" s="576" t="s">
        <v>253</v>
      </c>
      <c r="D222" s="550">
        <f t="shared" ref="D222:I222" si="23">D201</f>
        <v>4</v>
      </c>
      <c r="E222" s="550">
        <f t="shared" si="23"/>
        <v>9</v>
      </c>
      <c r="F222" s="550">
        <f t="shared" si="23"/>
        <v>11</v>
      </c>
      <c r="G222" s="550">
        <f t="shared" si="23"/>
        <v>17</v>
      </c>
      <c r="H222" s="550">
        <f t="shared" si="23"/>
        <v>11</v>
      </c>
      <c r="I222" s="550">
        <f t="shared" si="23"/>
        <v>6</v>
      </c>
      <c r="J222" s="550">
        <f>SUM(D222:I222)</f>
        <v>58</v>
      </c>
      <c r="K222" s="550">
        <f t="shared" ref="K222:S227" si="24">K5+K12+K19+K26+K33+K40+K47+K54+K61+K68+K75+K82+K89+K96+K103+K110+K117+K124+K131+K138+K145+K152+K159+K166+K173+K180+K187+K194+K201+K208+K215</f>
        <v>1717</v>
      </c>
      <c r="L222" s="550">
        <f t="shared" si="24"/>
        <v>1256</v>
      </c>
      <c r="M222" s="550">
        <f t="shared" si="24"/>
        <v>1336</v>
      </c>
      <c r="N222" s="550">
        <f t="shared" si="24"/>
        <v>692</v>
      </c>
      <c r="O222" s="550">
        <f t="shared" si="24"/>
        <v>612</v>
      </c>
      <c r="P222" s="550">
        <f t="shared" si="24"/>
        <v>624</v>
      </c>
      <c r="Q222" s="550">
        <f t="shared" si="24"/>
        <v>11</v>
      </c>
      <c r="R222" s="550">
        <f t="shared" si="24"/>
        <v>20</v>
      </c>
      <c r="S222" s="550">
        <f t="shared" si="24"/>
        <v>3</v>
      </c>
      <c r="T222" s="550">
        <f t="shared" ref="T222:T227" si="25">SUM(K222:S222)</f>
        <v>6271</v>
      </c>
      <c r="U222" s="551">
        <f t="shared" si="19"/>
        <v>6329</v>
      </c>
    </row>
    <row r="223" spans="1:21" ht="18" customHeight="1" x14ac:dyDescent="0.3">
      <c r="A223" s="1125"/>
      <c r="B223" s="1126"/>
      <c r="C223" s="576" t="s">
        <v>22</v>
      </c>
      <c r="D223" s="550">
        <f t="shared" ref="D223:I223" si="26">D202</f>
        <v>5</v>
      </c>
      <c r="E223" s="550">
        <f t="shared" si="26"/>
        <v>25</v>
      </c>
      <c r="F223" s="550">
        <f t="shared" si="26"/>
        <v>18</v>
      </c>
      <c r="G223" s="550">
        <f t="shared" si="26"/>
        <v>29</v>
      </c>
      <c r="H223" s="550">
        <f t="shared" si="26"/>
        <v>25</v>
      </c>
      <c r="I223" s="550">
        <f t="shared" si="26"/>
        <v>15</v>
      </c>
      <c r="J223" s="550">
        <f t="shared" ref="J223:J227" si="27">SUM(D223:I223)</f>
        <v>117</v>
      </c>
      <c r="K223" s="550">
        <f t="shared" si="24"/>
        <v>3159</v>
      </c>
      <c r="L223" s="550">
        <f t="shared" si="24"/>
        <v>2312</v>
      </c>
      <c r="M223" s="550">
        <f t="shared" si="24"/>
        <v>2549</v>
      </c>
      <c r="N223" s="550">
        <f t="shared" si="24"/>
        <v>1076</v>
      </c>
      <c r="O223" s="550">
        <f t="shared" si="24"/>
        <v>945</v>
      </c>
      <c r="P223" s="550">
        <f t="shared" si="24"/>
        <v>943</v>
      </c>
      <c r="Q223" s="550">
        <f t="shared" si="24"/>
        <v>11</v>
      </c>
      <c r="R223" s="550">
        <f t="shared" si="24"/>
        <v>21</v>
      </c>
      <c r="S223" s="550">
        <f t="shared" si="24"/>
        <v>4</v>
      </c>
      <c r="T223" s="550">
        <f t="shared" si="25"/>
        <v>11020</v>
      </c>
      <c r="U223" s="551">
        <f t="shared" si="19"/>
        <v>11137</v>
      </c>
    </row>
    <row r="224" spans="1:21" ht="18" customHeight="1" x14ac:dyDescent="0.3">
      <c r="A224" s="1125"/>
      <c r="B224" s="1126"/>
      <c r="C224" s="576" t="s">
        <v>83</v>
      </c>
      <c r="D224" s="550">
        <f t="shared" ref="D224:I224" si="28">D203</f>
        <v>5</v>
      </c>
      <c r="E224" s="550">
        <f t="shared" si="28"/>
        <v>25</v>
      </c>
      <c r="F224" s="550">
        <f t="shared" si="28"/>
        <v>18</v>
      </c>
      <c r="G224" s="550">
        <f t="shared" si="28"/>
        <v>29</v>
      </c>
      <c r="H224" s="550">
        <f t="shared" si="28"/>
        <v>24</v>
      </c>
      <c r="I224" s="550">
        <f t="shared" si="28"/>
        <v>14</v>
      </c>
      <c r="J224" s="550">
        <f t="shared" si="27"/>
        <v>115</v>
      </c>
      <c r="K224" s="550">
        <f t="shared" si="24"/>
        <v>3147</v>
      </c>
      <c r="L224" s="550">
        <f t="shared" si="24"/>
        <v>2566</v>
      </c>
      <c r="M224" s="550">
        <f t="shared" si="24"/>
        <v>2753</v>
      </c>
      <c r="N224" s="550">
        <f t="shared" si="24"/>
        <v>1214</v>
      </c>
      <c r="O224" s="550">
        <f t="shared" si="24"/>
        <v>938</v>
      </c>
      <c r="P224" s="550">
        <f t="shared" si="24"/>
        <v>987</v>
      </c>
      <c r="Q224" s="550">
        <f t="shared" si="24"/>
        <v>14</v>
      </c>
      <c r="R224" s="550">
        <f t="shared" si="24"/>
        <v>12</v>
      </c>
      <c r="S224" s="550">
        <f t="shared" si="24"/>
        <v>0</v>
      </c>
      <c r="T224" s="550">
        <f t="shared" si="25"/>
        <v>11631</v>
      </c>
      <c r="U224" s="551">
        <f t="shared" si="19"/>
        <v>11746</v>
      </c>
    </row>
    <row r="225" spans="1:21" ht="18" customHeight="1" x14ac:dyDescent="0.3">
      <c r="A225" s="1125"/>
      <c r="B225" s="1126"/>
      <c r="C225" s="576" t="s">
        <v>254</v>
      </c>
      <c r="D225" s="550">
        <f t="shared" ref="D225:I225" si="29">D204</f>
        <v>1</v>
      </c>
      <c r="E225" s="550">
        <f t="shared" si="29"/>
        <v>10</v>
      </c>
      <c r="F225" s="550">
        <f t="shared" si="29"/>
        <v>6</v>
      </c>
      <c r="G225" s="550">
        <f t="shared" si="29"/>
        <v>2</v>
      </c>
      <c r="H225" s="550">
        <f t="shared" si="29"/>
        <v>2</v>
      </c>
      <c r="I225" s="550">
        <f t="shared" si="29"/>
        <v>1</v>
      </c>
      <c r="J225" s="550">
        <f t="shared" si="27"/>
        <v>22</v>
      </c>
      <c r="K225" s="550">
        <f t="shared" si="24"/>
        <v>3096</v>
      </c>
      <c r="L225" s="550">
        <f t="shared" si="24"/>
        <v>2403</v>
      </c>
      <c r="M225" s="550">
        <f t="shared" si="24"/>
        <v>2575</v>
      </c>
      <c r="N225" s="550">
        <f t="shared" si="24"/>
        <v>1106</v>
      </c>
      <c r="O225" s="550">
        <f t="shared" si="24"/>
        <v>1068</v>
      </c>
      <c r="P225" s="550">
        <f t="shared" si="24"/>
        <v>1018</v>
      </c>
      <c r="Q225" s="550">
        <f t="shared" si="24"/>
        <v>11</v>
      </c>
      <c r="R225" s="550">
        <f t="shared" si="24"/>
        <v>12</v>
      </c>
      <c r="S225" s="550">
        <f t="shared" si="24"/>
        <v>6</v>
      </c>
      <c r="T225" s="550">
        <f t="shared" si="25"/>
        <v>11295</v>
      </c>
      <c r="U225" s="551">
        <f t="shared" si="19"/>
        <v>11317</v>
      </c>
    </row>
    <row r="226" spans="1:21" ht="18" customHeight="1" x14ac:dyDescent="0.3">
      <c r="A226" s="1125"/>
      <c r="B226" s="1126"/>
      <c r="C226" s="576" t="s">
        <v>85</v>
      </c>
      <c r="D226" s="550">
        <f t="shared" ref="D226:I226" si="30">D205</f>
        <v>4</v>
      </c>
      <c r="E226" s="550">
        <f t="shared" si="30"/>
        <v>7</v>
      </c>
      <c r="F226" s="550">
        <f t="shared" si="30"/>
        <v>5</v>
      </c>
      <c r="G226" s="550">
        <f t="shared" si="30"/>
        <v>25</v>
      </c>
      <c r="H226" s="550">
        <f t="shared" si="30"/>
        <v>23</v>
      </c>
      <c r="I226" s="550">
        <f t="shared" si="30"/>
        <v>14</v>
      </c>
      <c r="J226" s="550">
        <f t="shared" si="27"/>
        <v>78</v>
      </c>
      <c r="K226" s="550">
        <f t="shared" si="24"/>
        <v>3207</v>
      </c>
      <c r="L226" s="550">
        <f t="shared" si="24"/>
        <v>2655</v>
      </c>
      <c r="M226" s="550">
        <f t="shared" si="24"/>
        <v>2857</v>
      </c>
      <c r="N226" s="550">
        <f t="shared" si="24"/>
        <v>1290</v>
      </c>
      <c r="O226" s="550">
        <f t="shared" si="24"/>
        <v>1119</v>
      </c>
      <c r="P226" s="550">
        <f t="shared" si="24"/>
        <v>1076</v>
      </c>
      <c r="Q226" s="550">
        <f t="shared" si="24"/>
        <v>23</v>
      </c>
      <c r="R226" s="550">
        <f t="shared" si="24"/>
        <v>20</v>
      </c>
      <c r="S226" s="550">
        <f t="shared" si="24"/>
        <v>1</v>
      </c>
      <c r="T226" s="550">
        <f t="shared" si="25"/>
        <v>12248</v>
      </c>
      <c r="U226" s="551">
        <f t="shared" si="19"/>
        <v>12326</v>
      </c>
    </row>
    <row r="227" spans="1:21" ht="18" customHeight="1" x14ac:dyDescent="0.3">
      <c r="A227" s="1127"/>
      <c r="B227" s="1128"/>
      <c r="C227" s="577" t="s">
        <v>255</v>
      </c>
      <c r="D227" s="554">
        <f t="shared" ref="D227:I227" si="31">D206</f>
        <v>4</v>
      </c>
      <c r="E227" s="554">
        <f t="shared" si="31"/>
        <v>13</v>
      </c>
      <c r="F227" s="554">
        <f t="shared" si="31"/>
        <v>11</v>
      </c>
      <c r="G227" s="554">
        <f t="shared" si="31"/>
        <v>27</v>
      </c>
      <c r="H227" s="554">
        <f t="shared" si="31"/>
        <v>23</v>
      </c>
      <c r="I227" s="554">
        <f t="shared" si="31"/>
        <v>14</v>
      </c>
      <c r="J227" s="554">
        <f t="shared" si="27"/>
        <v>92</v>
      </c>
      <c r="K227" s="554">
        <f t="shared" si="24"/>
        <v>2946</v>
      </c>
      <c r="L227" s="554">
        <f t="shared" si="24"/>
        <v>2237</v>
      </c>
      <c r="M227" s="554">
        <f t="shared" si="24"/>
        <v>2446</v>
      </c>
      <c r="N227" s="554">
        <f t="shared" si="24"/>
        <v>1043</v>
      </c>
      <c r="O227" s="554">
        <f t="shared" si="24"/>
        <v>865</v>
      </c>
      <c r="P227" s="554">
        <f t="shared" si="24"/>
        <v>893</v>
      </c>
      <c r="Q227" s="554">
        <f t="shared" si="24"/>
        <v>11</v>
      </c>
      <c r="R227" s="554">
        <f t="shared" si="24"/>
        <v>12</v>
      </c>
      <c r="S227" s="554">
        <f t="shared" si="24"/>
        <v>0</v>
      </c>
      <c r="T227" s="554">
        <f t="shared" si="25"/>
        <v>10453</v>
      </c>
      <c r="U227" s="555">
        <f t="shared" si="19"/>
        <v>10545</v>
      </c>
    </row>
    <row r="228" spans="1:21" ht="18" customHeight="1" x14ac:dyDescent="0.3">
      <c r="A228" s="1097">
        <v>32</v>
      </c>
      <c r="B228" s="1081" t="s">
        <v>210</v>
      </c>
      <c r="C228" s="544" t="s">
        <v>252</v>
      </c>
      <c r="D228" s="545">
        <v>0</v>
      </c>
      <c r="E228" s="545">
        <v>0</v>
      </c>
      <c r="F228" s="545">
        <v>0</v>
      </c>
      <c r="G228" s="545">
        <v>0</v>
      </c>
      <c r="H228" s="545">
        <v>0</v>
      </c>
      <c r="I228" s="545">
        <v>0</v>
      </c>
      <c r="J228" s="578">
        <v>0</v>
      </c>
      <c r="K228" s="579">
        <v>3</v>
      </c>
      <c r="L228" s="580">
        <v>2</v>
      </c>
      <c r="M228" s="580">
        <v>1</v>
      </c>
      <c r="N228" s="580">
        <v>2</v>
      </c>
      <c r="O228" s="580">
        <v>2</v>
      </c>
      <c r="P228" s="580">
        <v>0</v>
      </c>
      <c r="Q228" s="580"/>
      <c r="R228" s="580"/>
      <c r="S228" s="580"/>
      <c r="T228" s="581">
        <f>P228+O228+N228+M228+L228+K228</f>
        <v>10</v>
      </c>
      <c r="U228" s="582">
        <f t="shared" si="19"/>
        <v>10</v>
      </c>
    </row>
    <row r="229" spans="1:21" ht="18" customHeight="1" x14ac:dyDescent="0.3">
      <c r="A229" s="1098"/>
      <c r="B229" s="1082"/>
      <c r="C229" s="548" t="s">
        <v>253</v>
      </c>
      <c r="D229" s="549">
        <v>0</v>
      </c>
      <c r="E229" s="549">
        <v>0</v>
      </c>
      <c r="F229" s="549">
        <v>0</v>
      </c>
      <c r="G229" s="549">
        <v>0</v>
      </c>
      <c r="H229" s="549">
        <v>0</v>
      </c>
      <c r="I229" s="549">
        <v>0</v>
      </c>
      <c r="J229" s="583">
        <v>0</v>
      </c>
      <c r="K229" s="584">
        <v>6</v>
      </c>
      <c r="L229" s="585">
        <v>7</v>
      </c>
      <c r="M229" s="585">
        <v>1</v>
      </c>
      <c r="N229" s="585">
        <v>5</v>
      </c>
      <c r="O229" s="585">
        <v>3</v>
      </c>
      <c r="P229" s="585">
        <v>0</v>
      </c>
      <c r="Q229" s="585"/>
      <c r="R229" s="585"/>
      <c r="S229" s="585"/>
      <c r="T229" s="586">
        <f t="shared" ref="T229:T234" si="32">P229+O229+N229+M229+L229+K229</f>
        <v>22</v>
      </c>
      <c r="U229" s="587">
        <f t="shared" si="19"/>
        <v>22</v>
      </c>
    </row>
    <row r="230" spans="1:21" ht="18" customHeight="1" x14ac:dyDescent="0.3">
      <c r="A230" s="1098"/>
      <c r="B230" s="1082"/>
      <c r="C230" s="548" t="s">
        <v>22</v>
      </c>
      <c r="D230" s="549">
        <v>0</v>
      </c>
      <c r="E230" s="549">
        <v>0</v>
      </c>
      <c r="F230" s="549">
        <v>0</v>
      </c>
      <c r="G230" s="549">
        <v>0</v>
      </c>
      <c r="H230" s="549">
        <v>0</v>
      </c>
      <c r="I230" s="549">
        <v>0</v>
      </c>
      <c r="J230" s="583">
        <v>0</v>
      </c>
      <c r="K230" s="584">
        <f>SUM(K228:K229)</f>
        <v>9</v>
      </c>
      <c r="L230" s="584">
        <f t="shared" ref="L230:S230" si="33">SUM(L228:L229)</f>
        <v>9</v>
      </c>
      <c r="M230" s="584">
        <f t="shared" si="33"/>
        <v>2</v>
      </c>
      <c r="N230" s="584">
        <f t="shared" si="33"/>
        <v>7</v>
      </c>
      <c r="O230" s="584">
        <f t="shared" si="33"/>
        <v>5</v>
      </c>
      <c r="P230" s="584">
        <f t="shared" si="33"/>
        <v>0</v>
      </c>
      <c r="Q230" s="584">
        <f t="shared" si="33"/>
        <v>0</v>
      </c>
      <c r="R230" s="584">
        <f t="shared" si="33"/>
        <v>0</v>
      </c>
      <c r="S230" s="584">
        <f t="shared" si="33"/>
        <v>0</v>
      </c>
      <c r="T230" s="586">
        <f t="shared" si="32"/>
        <v>32</v>
      </c>
      <c r="U230" s="587">
        <f t="shared" si="19"/>
        <v>32</v>
      </c>
    </row>
    <row r="231" spans="1:21" ht="18" customHeight="1" x14ac:dyDescent="0.3">
      <c r="A231" s="1098"/>
      <c r="B231" s="1082"/>
      <c r="C231" s="548" t="s">
        <v>83</v>
      </c>
      <c r="D231" s="549">
        <v>0</v>
      </c>
      <c r="E231" s="549">
        <v>0</v>
      </c>
      <c r="F231" s="549">
        <v>0</v>
      </c>
      <c r="G231" s="549">
        <v>0</v>
      </c>
      <c r="H231" s="549">
        <v>0</v>
      </c>
      <c r="I231" s="549">
        <v>0</v>
      </c>
      <c r="J231" s="583">
        <v>0</v>
      </c>
      <c r="K231" s="584">
        <v>6</v>
      </c>
      <c r="L231" s="585">
        <v>6</v>
      </c>
      <c r="M231" s="585">
        <v>1</v>
      </c>
      <c r="N231" s="585">
        <v>4</v>
      </c>
      <c r="O231" s="585">
        <v>4</v>
      </c>
      <c r="P231" s="585">
        <v>0</v>
      </c>
      <c r="Q231" s="585"/>
      <c r="R231" s="585"/>
      <c r="S231" s="585"/>
      <c r="T231" s="586">
        <f t="shared" si="32"/>
        <v>21</v>
      </c>
      <c r="U231" s="587">
        <f t="shared" si="19"/>
        <v>21</v>
      </c>
    </row>
    <row r="232" spans="1:21" ht="18" customHeight="1" x14ac:dyDescent="0.3">
      <c r="A232" s="1098"/>
      <c r="B232" s="1082"/>
      <c r="C232" s="548" t="s">
        <v>254</v>
      </c>
      <c r="D232" s="549">
        <v>0</v>
      </c>
      <c r="E232" s="549">
        <v>0</v>
      </c>
      <c r="F232" s="549">
        <v>0</v>
      </c>
      <c r="G232" s="549">
        <v>0</v>
      </c>
      <c r="H232" s="549">
        <v>0</v>
      </c>
      <c r="I232" s="549">
        <v>0</v>
      </c>
      <c r="J232" s="583">
        <v>0</v>
      </c>
      <c r="K232" s="584">
        <v>8</v>
      </c>
      <c r="L232" s="585">
        <v>5</v>
      </c>
      <c r="M232" s="585">
        <v>1</v>
      </c>
      <c r="N232" s="585">
        <v>5</v>
      </c>
      <c r="O232" s="585">
        <v>2</v>
      </c>
      <c r="P232" s="585">
        <v>0</v>
      </c>
      <c r="Q232" s="585"/>
      <c r="R232" s="585"/>
      <c r="S232" s="585"/>
      <c r="T232" s="586">
        <f t="shared" si="32"/>
        <v>21</v>
      </c>
      <c r="U232" s="587">
        <f t="shared" si="19"/>
        <v>21</v>
      </c>
    </row>
    <row r="233" spans="1:21" ht="18" customHeight="1" x14ac:dyDescent="0.3">
      <c r="A233" s="1098"/>
      <c r="B233" s="1082"/>
      <c r="C233" s="548" t="s">
        <v>85</v>
      </c>
      <c r="D233" s="549">
        <v>0</v>
      </c>
      <c r="E233" s="549">
        <v>0</v>
      </c>
      <c r="F233" s="549">
        <v>0</v>
      </c>
      <c r="G233" s="549">
        <v>0</v>
      </c>
      <c r="H233" s="549">
        <v>0</v>
      </c>
      <c r="I233" s="549">
        <v>0</v>
      </c>
      <c r="J233" s="583">
        <v>0</v>
      </c>
      <c r="K233" s="584">
        <v>4</v>
      </c>
      <c r="L233" s="585">
        <v>4</v>
      </c>
      <c r="M233" s="585">
        <v>1</v>
      </c>
      <c r="N233" s="585">
        <v>7</v>
      </c>
      <c r="O233" s="585">
        <v>8</v>
      </c>
      <c r="P233" s="585">
        <v>0</v>
      </c>
      <c r="Q233" s="585"/>
      <c r="R233" s="585"/>
      <c r="S233" s="585"/>
      <c r="T233" s="586">
        <f t="shared" si="32"/>
        <v>24</v>
      </c>
      <c r="U233" s="587">
        <f t="shared" si="19"/>
        <v>24</v>
      </c>
    </row>
    <row r="234" spans="1:21" ht="18" customHeight="1" x14ac:dyDescent="0.3">
      <c r="A234" s="1099"/>
      <c r="B234" s="1083"/>
      <c r="C234" s="552" t="s">
        <v>255</v>
      </c>
      <c r="D234" s="553">
        <v>0</v>
      </c>
      <c r="E234" s="553">
        <v>0</v>
      </c>
      <c r="F234" s="553">
        <v>0</v>
      </c>
      <c r="G234" s="553">
        <v>0</v>
      </c>
      <c r="H234" s="553">
        <v>0</v>
      </c>
      <c r="I234" s="553">
        <v>0</v>
      </c>
      <c r="J234" s="588">
        <v>0</v>
      </c>
      <c r="K234" s="589">
        <v>3</v>
      </c>
      <c r="L234" s="590">
        <v>5</v>
      </c>
      <c r="M234" s="590">
        <v>1</v>
      </c>
      <c r="N234" s="590">
        <v>5</v>
      </c>
      <c r="O234" s="590">
        <v>4</v>
      </c>
      <c r="P234" s="590">
        <v>0</v>
      </c>
      <c r="Q234" s="590"/>
      <c r="R234" s="590"/>
      <c r="S234" s="590"/>
      <c r="T234" s="591">
        <f t="shared" si="32"/>
        <v>18</v>
      </c>
      <c r="U234" s="592">
        <f t="shared" si="19"/>
        <v>18</v>
      </c>
    </row>
    <row r="235" spans="1:21" ht="18" customHeight="1" x14ac:dyDescent="0.3">
      <c r="A235" s="1100">
        <v>33</v>
      </c>
      <c r="B235" s="1084" t="s">
        <v>211</v>
      </c>
      <c r="C235" s="556" t="s">
        <v>252</v>
      </c>
      <c r="D235" s="557">
        <v>0</v>
      </c>
      <c r="E235" s="557">
        <v>0</v>
      </c>
      <c r="F235" s="557">
        <v>0</v>
      </c>
      <c r="G235" s="557">
        <v>0</v>
      </c>
      <c r="H235" s="557">
        <v>0</v>
      </c>
      <c r="I235" s="557">
        <v>0</v>
      </c>
      <c r="J235" s="558">
        <v>0</v>
      </c>
      <c r="K235" s="557">
        <v>3</v>
      </c>
      <c r="L235" s="557">
        <v>228</v>
      </c>
      <c r="M235" s="557">
        <v>2</v>
      </c>
      <c r="N235" s="557">
        <v>2</v>
      </c>
      <c r="O235" s="557">
        <v>146</v>
      </c>
      <c r="P235" s="557">
        <v>0</v>
      </c>
      <c r="Q235" s="557"/>
      <c r="R235" s="557"/>
      <c r="S235" s="557"/>
      <c r="T235" s="558">
        <f t="shared" ref="T235:T266" si="34">P235+O235+N235+M235+L235+K235</f>
        <v>381</v>
      </c>
      <c r="U235" s="560">
        <f t="shared" si="19"/>
        <v>381</v>
      </c>
    </row>
    <row r="236" spans="1:21" ht="18" customHeight="1" x14ac:dyDescent="0.3">
      <c r="A236" s="1101"/>
      <c r="B236" s="1085"/>
      <c r="C236" s="548" t="s">
        <v>253</v>
      </c>
      <c r="D236" s="549">
        <v>0</v>
      </c>
      <c r="E236" s="549">
        <v>0</v>
      </c>
      <c r="F236" s="549">
        <v>0</v>
      </c>
      <c r="G236" s="549">
        <v>0</v>
      </c>
      <c r="H236" s="549">
        <v>0</v>
      </c>
      <c r="I236" s="549">
        <v>0</v>
      </c>
      <c r="J236" s="550">
        <v>0</v>
      </c>
      <c r="K236" s="549">
        <v>9</v>
      </c>
      <c r="L236" s="549">
        <v>302</v>
      </c>
      <c r="M236" s="549">
        <v>1</v>
      </c>
      <c r="N236" s="549">
        <v>3</v>
      </c>
      <c r="O236" s="549">
        <v>208</v>
      </c>
      <c r="P236" s="549">
        <v>0</v>
      </c>
      <c r="Q236" s="549"/>
      <c r="R236" s="549"/>
      <c r="S236" s="549"/>
      <c r="T236" s="550">
        <f t="shared" si="34"/>
        <v>523</v>
      </c>
      <c r="U236" s="562">
        <f t="shared" si="19"/>
        <v>523</v>
      </c>
    </row>
    <row r="237" spans="1:21" ht="18" customHeight="1" x14ac:dyDescent="0.3">
      <c r="A237" s="1101"/>
      <c r="B237" s="1085"/>
      <c r="C237" s="548" t="s">
        <v>22</v>
      </c>
      <c r="D237" s="549">
        <v>0</v>
      </c>
      <c r="E237" s="549">
        <v>0</v>
      </c>
      <c r="F237" s="549">
        <v>0</v>
      </c>
      <c r="G237" s="549">
        <v>0</v>
      </c>
      <c r="H237" s="549">
        <v>0</v>
      </c>
      <c r="I237" s="549">
        <v>0</v>
      </c>
      <c r="J237" s="550">
        <v>0</v>
      </c>
      <c r="K237" s="549">
        <f>SUM(K235:K236)</f>
        <v>12</v>
      </c>
      <c r="L237" s="549">
        <f t="shared" ref="L237:S237" si="35">SUM(L235:L236)</f>
        <v>530</v>
      </c>
      <c r="M237" s="549">
        <f t="shared" si="35"/>
        <v>3</v>
      </c>
      <c r="N237" s="549">
        <f t="shared" si="35"/>
        <v>5</v>
      </c>
      <c r="O237" s="549">
        <f t="shared" si="35"/>
        <v>354</v>
      </c>
      <c r="P237" s="549">
        <f t="shared" si="35"/>
        <v>0</v>
      </c>
      <c r="Q237" s="549">
        <f t="shared" si="35"/>
        <v>0</v>
      </c>
      <c r="R237" s="549">
        <f t="shared" si="35"/>
        <v>0</v>
      </c>
      <c r="S237" s="549">
        <f t="shared" si="35"/>
        <v>0</v>
      </c>
      <c r="T237" s="550">
        <f t="shared" si="34"/>
        <v>904</v>
      </c>
      <c r="U237" s="562">
        <f t="shared" si="19"/>
        <v>904</v>
      </c>
    </row>
    <row r="238" spans="1:21" ht="18" customHeight="1" x14ac:dyDescent="0.3">
      <c r="A238" s="1101"/>
      <c r="B238" s="1085"/>
      <c r="C238" s="548" t="s">
        <v>83</v>
      </c>
      <c r="D238" s="549">
        <v>0</v>
      </c>
      <c r="E238" s="549">
        <v>0</v>
      </c>
      <c r="F238" s="549">
        <v>0</v>
      </c>
      <c r="G238" s="549">
        <v>0</v>
      </c>
      <c r="H238" s="549">
        <v>0</v>
      </c>
      <c r="I238" s="549">
        <v>0</v>
      </c>
      <c r="J238" s="550">
        <v>0</v>
      </c>
      <c r="K238" s="549">
        <v>15</v>
      </c>
      <c r="L238" s="549">
        <v>539</v>
      </c>
      <c r="M238" s="549">
        <v>3</v>
      </c>
      <c r="N238" s="549">
        <v>4</v>
      </c>
      <c r="O238" s="549">
        <v>386</v>
      </c>
      <c r="P238" s="549">
        <v>0</v>
      </c>
      <c r="Q238" s="549"/>
      <c r="R238" s="549"/>
      <c r="S238" s="549"/>
      <c r="T238" s="550">
        <f t="shared" si="34"/>
        <v>947</v>
      </c>
      <c r="U238" s="562">
        <f t="shared" si="19"/>
        <v>947</v>
      </c>
    </row>
    <row r="239" spans="1:21" ht="18" customHeight="1" x14ac:dyDescent="0.3">
      <c r="A239" s="1101"/>
      <c r="B239" s="1085"/>
      <c r="C239" s="548" t="s">
        <v>254</v>
      </c>
      <c r="D239" s="549">
        <v>0</v>
      </c>
      <c r="E239" s="549">
        <v>0</v>
      </c>
      <c r="F239" s="549">
        <v>0</v>
      </c>
      <c r="G239" s="549">
        <v>0</v>
      </c>
      <c r="H239" s="549">
        <v>0</v>
      </c>
      <c r="I239" s="549">
        <v>0</v>
      </c>
      <c r="J239" s="550">
        <v>0</v>
      </c>
      <c r="K239" s="549">
        <v>19</v>
      </c>
      <c r="L239" s="549">
        <v>540</v>
      </c>
      <c r="M239" s="549">
        <v>4</v>
      </c>
      <c r="N239" s="549">
        <v>4</v>
      </c>
      <c r="O239" s="549">
        <v>388</v>
      </c>
      <c r="P239" s="549">
        <v>0</v>
      </c>
      <c r="Q239" s="549"/>
      <c r="R239" s="549"/>
      <c r="S239" s="549"/>
      <c r="T239" s="550">
        <f t="shared" si="34"/>
        <v>955</v>
      </c>
      <c r="U239" s="562">
        <f t="shared" si="19"/>
        <v>955</v>
      </c>
    </row>
    <row r="240" spans="1:21" ht="18" customHeight="1" x14ac:dyDescent="0.3">
      <c r="A240" s="1101"/>
      <c r="B240" s="1085"/>
      <c r="C240" s="548" t="s">
        <v>85</v>
      </c>
      <c r="D240" s="549">
        <v>0</v>
      </c>
      <c r="E240" s="549">
        <v>0</v>
      </c>
      <c r="F240" s="549">
        <v>0</v>
      </c>
      <c r="G240" s="549">
        <v>0</v>
      </c>
      <c r="H240" s="549">
        <v>0</v>
      </c>
      <c r="I240" s="549">
        <v>0</v>
      </c>
      <c r="J240" s="550">
        <v>0</v>
      </c>
      <c r="K240" s="549">
        <v>13</v>
      </c>
      <c r="L240" s="549">
        <v>536</v>
      </c>
      <c r="M240" s="549">
        <v>3</v>
      </c>
      <c r="N240" s="549">
        <v>4</v>
      </c>
      <c r="O240" s="549">
        <v>348</v>
      </c>
      <c r="P240" s="549">
        <v>0</v>
      </c>
      <c r="Q240" s="549"/>
      <c r="R240" s="549"/>
      <c r="S240" s="549"/>
      <c r="T240" s="550">
        <f t="shared" si="34"/>
        <v>904</v>
      </c>
      <c r="U240" s="562">
        <f t="shared" si="19"/>
        <v>904</v>
      </c>
    </row>
    <row r="241" spans="1:21" ht="18" customHeight="1" x14ac:dyDescent="0.3">
      <c r="A241" s="1102"/>
      <c r="B241" s="1086"/>
      <c r="C241" s="563" t="s">
        <v>255</v>
      </c>
      <c r="D241" s="564">
        <v>0</v>
      </c>
      <c r="E241" s="564">
        <v>0</v>
      </c>
      <c r="F241" s="564">
        <v>0</v>
      </c>
      <c r="G241" s="564">
        <v>0</v>
      </c>
      <c r="H241" s="564">
        <v>0</v>
      </c>
      <c r="I241" s="564">
        <v>0</v>
      </c>
      <c r="J241" s="565">
        <v>0</v>
      </c>
      <c r="K241" s="564">
        <v>12</v>
      </c>
      <c r="L241" s="564">
        <v>537</v>
      </c>
      <c r="M241" s="564">
        <v>3</v>
      </c>
      <c r="N241" s="564">
        <v>4</v>
      </c>
      <c r="O241" s="564">
        <v>359</v>
      </c>
      <c r="P241" s="564">
        <v>0</v>
      </c>
      <c r="Q241" s="564"/>
      <c r="R241" s="564"/>
      <c r="S241" s="564"/>
      <c r="T241" s="565">
        <f t="shared" si="34"/>
        <v>915</v>
      </c>
      <c r="U241" s="567">
        <f t="shared" si="19"/>
        <v>915</v>
      </c>
    </row>
    <row r="242" spans="1:21" ht="18" customHeight="1" x14ac:dyDescent="0.3">
      <c r="A242" s="1097">
        <v>34</v>
      </c>
      <c r="B242" s="1081" t="s">
        <v>212</v>
      </c>
      <c r="C242" s="544" t="s">
        <v>252</v>
      </c>
      <c r="D242" s="545">
        <v>0</v>
      </c>
      <c r="E242" s="545">
        <v>0</v>
      </c>
      <c r="F242" s="545">
        <v>0</v>
      </c>
      <c r="G242" s="545">
        <v>0</v>
      </c>
      <c r="H242" s="545">
        <v>0</v>
      </c>
      <c r="I242" s="545">
        <v>0</v>
      </c>
      <c r="J242" s="546">
        <v>0</v>
      </c>
      <c r="K242" s="545">
        <v>22</v>
      </c>
      <c r="L242" s="545">
        <v>2</v>
      </c>
      <c r="M242" s="545">
        <v>21</v>
      </c>
      <c r="N242" s="545">
        <v>0</v>
      </c>
      <c r="O242" s="545">
        <v>0</v>
      </c>
      <c r="P242" s="545">
        <v>11</v>
      </c>
      <c r="Q242" s="545"/>
      <c r="R242" s="545"/>
      <c r="S242" s="545"/>
      <c r="T242" s="546">
        <f t="shared" si="34"/>
        <v>56</v>
      </c>
      <c r="U242" s="547">
        <f t="shared" si="19"/>
        <v>56</v>
      </c>
    </row>
    <row r="243" spans="1:21" ht="18" customHeight="1" x14ac:dyDescent="0.3">
      <c r="A243" s="1098"/>
      <c r="B243" s="1082"/>
      <c r="C243" s="548" t="s">
        <v>253</v>
      </c>
      <c r="D243" s="549">
        <v>0</v>
      </c>
      <c r="E243" s="549">
        <v>0</v>
      </c>
      <c r="F243" s="549">
        <v>0</v>
      </c>
      <c r="G243" s="549">
        <v>0</v>
      </c>
      <c r="H243" s="549">
        <v>0</v>
      </c>
      <c r="I243" s="549">
        <v>0</v>
      </c>
      <c r="J243" s="550">
        <v>0</v>
      </c>
      <c r="K243" s="549">
        <v>20</v>
      </c>
      <c r="L243" s="549">
        <v>0</v>
      </c>
      <c r="M243" s="549">
        <v>10</v>
      </c>
      <c r="N243" s="549">
        <v>1</v>
      </c>
      <c r="O243" s="549">
        <v>0</v>
      </c>
      <c r="P243" s="549">
        <v>5</v>
      </c>
      <c r="Q243" s="549"/>
      <c r="R243" s="549"/>
      <c r="S243" s="549"/>
      <c r="T243" s="550">
        <f t="shared" si="34"/>
        <v>36</v>
      </c>
      <c r="U243" s="551">
        <f t="shared" si="19"/>
        <v>36</v>
      </c>
    </row>
    <row r="244" spans="1:21" ht="18" customHeight="1" x14ac:dyDescent="0.3">
      <c r="A244" s="1098"/>
      <c r="B244" s="1082"/>
      <c r="C244" s="548" t="s">
        <v>22</v>
      </c>
      <c r="D244" s="549">
        <v>0</v>
      </c>
      <c r="E244" s="549">
        <v>0</v>
      </c>
      <c r="F244" s="549">
        <v>0</v>
      </c>
      <c r="G244" s="549">
        <v>0</v>
      </c>
      <c r="H244" s="549">
        <v>0</v>
      </c>
      <c r="I244" s="549">
        <v>0</v>
      </c>
      <c r="J244" s="550">
        <v>0</v>
      </c>
      <c r="K244" s="549">
        <f>SUM(K242:K243)</f>
        <v>42</v>
      </c>
      <c r="L244" s="549">
        <f t="shared" ref="L244:S244" si="36">SUM(L242:L243)</f>
        <v>2</v>
      </c>
      <c r="M244" s="549">
        <f t="shared" si="36"/>
        <v>31</v>
      </c>
      <c r="N244" s="549">
        <f t="shared" si="36"/>
        <v>1</v>
      </c>
      <c r="O244" s="549">
        <f t="shared" si="36"/>
        <v>0</v>
      </c>
      <c r="P244" s="549">
        <f t="shared" si="36"/>
        <v>16</v>
      </c>
      <c r="Q244" s="549">
        <f t="shared" si="36"/>
        <v>0</v>
      </c>
      <c r="R244" s="549">
        <f t="shared" si="36"/>
        <v>0</v>
      </c>
      <c r="S244" s="549">
        <f t="shared" si="36"/>
        <v>0</v>
      </c>
      <c r="T244" s="550">
        <f t="shared" si="34"/>
        <v>92</v>
      </c>
      <c r="U244" s="551">
        <f t="shared" si="19"/>
        <v>92</v>
      </c>
    </row>
    <row r="245" spans="1:21" ht="18" customHeight="1" x14ac:dyDescent="0.3">
      <c r="A245" s="1098"/>
      <c r="B245" s="1082"/>
      <c r="C245" s="548" t="s">
        <v>83</v>
      </c>
      <c r="D245" s="549">
        <v>0</v>
      </c>
      <c r="E245" s="549">
        <v>0</v>
      </c>
      <c r="F245" s="549">
        <v>0</v>
      </c>
      <c r="G245" s="549">
        <v>0</v>
      </c>
      <c r="H245" s="549">
        <v>0</v>
      </c>
      <c r="I245" s="549">
        <v>0</v>
      </c>
      <c r="J245" s="550">
        <v>0</v>
      </c>
      <c r="K245" s="549">
        <v>27</v>
      </c>
      <c r="L245" s="549">
        <v>0</v>
      </c>
      <c r="M245" s="549">
        <v>13</v>
      </c>
      <c r="N245" s="549">
        <v>1</v>
      </c>
      <c r="O245" s="549">
        <v>0</v>
      </c>
      <c r="P245" s="549">
        <v>4</v>
      </c>
      <c r="Q245" s="549"/>
      <c r="R245" s="549"/>
      <c r="S245" s="549"/>
      <c r="T245" s="550">
        <f t="shared" si="34"/>
        <v>45</v>
      </c>
      <c r="U245" s="551">
        <f t="shared" si="19"/>
        <v>45</v>
      </c>
    </row>
    <row r="246" spans="1:21" ht="18" customHeight="1" x14ac:dyDescent="0.3">
      <c r="A246" s="1098"/>
      <c r="B246" s="1082"/>
      <c r="C246" s="548" t="s">
        <v>254</v>
      </c>
      <c r="D246" s="549">
        <v>0</v>
      </c>
      <c r="E246" s="549">
        <v>0</v>
      </c>
      <c r="F246" s="549">
        <v>0</v>
      </c>
      <c r="G246" s="549">
        <v>0</v>
      </c>
      <c r="H246" s="549">
        <v>0</v>
      </c>
      <c r="I246" s="549">
        <v>0</v>
      </c>
      <c r="J246" s="550">
        <v>0</v>
      </c>
      <c r="K246" s="549">
        <v>25</v>
      </c>
      <c r="L246" s="549">
        <v>0</v>
      </c>
      <c r="M246" s="549">
        <v>14</v>
      </c>
      <c r="N246" s="549">
        <v>2</v>
      </c>
      <c r="O246" s="549">
        <v>0</v>
      </c>
      <c r="P246" s="549">
        <v>13</v>
      </c>
      <c r="Q246" s="549"/>
      <c r="R246" s="549"/>
      <c r="S246" s="549"/>
      <c r="T246" s="550">
        <f t="shared" si="34"/>
        <v>54</v>
      </c>
      <c r="U246" s="551">
        <f t="shared" si="19"/>
        <v>54</v>
      </c>
    </row>
    <row r="247" spans="1:21" ht="18" customHeight="1" x14ac:dyDescent="0.3">
      <c r="A247" s="1098"/>
      <c r="B247" s="1082"/>
      <c r="C247" s="548" t="s">
        <v>85</v>
      </c>
      <c r="D247" s="549">
        <v>0</v>
      </c>
      <c r="E247" s="549">
        <v>0</v>
      </c>
      <c r="F247" s="549">
        <v>0</v>
      </c>
      <c r="G247" s="549">
        <v>0</v>
      </c>
      <c r="H247" s="549">
        <v>0</v>
      </c>
      <c r="I247" s="549">
        <v>0</v>
      </c>
      <c r="J247" s="550">
        <v>0</v>
      </c>
      <c r="K247" s="549">
        <v>39</v>
      </c>
      <c r="L247" s="549">
        <v>141</v>
      </c>
      <c r="M247" s="549">
        <v>134</v>
      </c>
      <c r="N247" s="549">
        <v>18</v>
      </c>
      <c r="O247" s="549">
        <v>53</v>
      </c>
      <c r="P247" s="549">
        <v>58</v>
      </c>
      <c r="Q247" s="549"/>
      <c r="R247" s="549"/>
      <c r="S247" s="549"/>
      <c r="T247" s="550">
        <f t="shared" si="34"/>
        <v>443</v>
      </c>
      <c r="U247" s="551">
        <f t="shared" si="19"/>
        <v>443</v>
      </c>
    </row>
    <row r="248" spans="1:21" ht="18" customHeight="1" x14ac:dyDescent="0.3">
      <c r="A248" s="1099"/>
      <c r="B248" s="1083"/>
      <c r="C248" s="552" t="s">
        <v>255</v>
      </c>
      <c r="D248" s="553">
        <v>0</v>
      </c>
      <c r="E248" s="553">
        <v>0</v>
      </c>
      <c r="F248" s="553">
        <v>0</v>
      </c>
      <c r="G248" s="553">
        <v>0</v>
      </c>
      <c r="H248" s="553">
        <v>0</v>
      </c>
      <c r="I248" s="553">
        <v>0</v>
      </c>
      <c r="J248" s="554">
        <v>0</v>
      </c>
      <c r="K248" s="553">
        <v>14</v>
      </c>
      <c r="L248" s="553">
        <v>0</v>
      </c>
      <c r="M248" s="553">
        <v>8</v>
      </c>
      <c r="N248" s="553">
        <v>1</v>
      </c>
      <c r="O248" s="553">
        <v>0</v>
      </c>
      <c r="P248" s="553">
        <v>3</v>
      </c>
      <c r="Q248" s="553"/>
      <c r="R248" s="553"/>
      <c r="S248" s="553"/>
      <c r="T248" s="554">
        <f t="shared" si="34"/>
        <v>26</v>
      </c>
      <c r="U248" s="555">
        <f t="shared" si="19"/>
        <v>26</v>
      </c>
    </row>
    <row r="249" spans="1:21" ht="18" customHeight="1" x14ac:dyDescent="0.3">
      <c r="A249" s="1108">
        <v>35</v>
      </c>
      <c r="B249" s="1081" t="s">
        <v>213</v>
      </c>
      <c r="C249" s="544" t="s">
        <v>252</v>
      </c>
      <c r="D249" s="545">
        <v>0</v>
      </c>
      <c r="E249" s="545">
        <v>0</v>
      </c>
      <c r="F249" s="545">
        <v>0</v>
      </c>
      <c r="G249" s="545">
        <v>0</v>
      </c>
      <c r="H249" s="545">
        <v>0</v>
      </c>
      <c r="I249" s="545">
        <v>0</v>
      </c>
      <c r="J249" s="546">
        <v>0</v>
      </c>
      <c r="K249" s="545">
        <v>48</v>
      </c>
      <c r="L249" s="545">
        <v>34</v>
      </c>
      <c r="M249" s="545">
        <v>1</v>
      </c>
      <c r="N249" s="545">
        <v>0</v>
      </c>
      <c r="O249" s="545">
        <v>1</v>
      </c>
      <c r="P249" s="545">
        <v>0</v>
      </c>
      <c r="Q249" s="545"/>
      <c r="R249" s="545"/>
      <c r="S249" s="545"/>
      <c r="T249" s="546">
        <f t="shared" si="34"/>
        <v>84</v>
      </c>
      <c r="U249" s="547">
        <f t="shared" si="19"/>
        <v>84</v>
      </c>
    </row>
    <row r="250" spans="1:21" ht="18" customHeight="1" x14ac:dyDescent="0.3">
      <c r="A250" s="1109"/>
      <c r="B250" s="1082"/>
      <c r="C250" s="548" t="s">
        <v>253</v>
      </c>
      <c r="D250" s="549">
        <v>0</v>
      </c>
      <c r="E250" s="549">
        <v>0</v>
      </c>
      <c r="F250" s="549">
        <v>0</v>
      </c>
      <c r="G250" s="549">
        <v>0</v>
      </c>
      <c r="H250" s="549">
        <v>0</v>
      </c>
      <c r="I250" s="549">
        <v>0</v>
      </c>
      <c r="J250" s="550">
        <v>0</v>
      </c>
      <c r="K250" s="549">
        <v>28</v>
      </c>
      <c r="L250" s="549">
        <v>29</v>
      </c>
      <c r="M250" s="549">
        <v>2</v>
      </c>
      <c r="N250" s="549">
        <v>1</v>
      </c>
      <c r="O250" s="549">
        <v>0</v>
      </c>
      <c r="P250" s="549">
        <v>0</v>
      </c>
      <c r="Q250" s="549"/>
      <c r="R250" s="549"/>
      <c r="S250" s="549"/>
      <c r="T250" s="550">
        <f t="shared" si="34"/>
        <v>60</v>
      </c>
      <c r="U250" s="551">
        <f t="shared" si="19"/>
        <v>60</v>
      </c>
    </row>
    <row r="251" spans="1:21" ht="18" customHeight="1" x14ac:dyDescent="0.3">
      <c r="A251" s="1109"/>
      <c r="B251" s="1082"/>
      <c r="C251" s="548" t="s">
        <v>22</v>
      </c>
      <c r="D251" s="549">
        <v>0</v>
      </c>
      <c r="E251" s="549">
        <v>0</v>
      </c>
      <c r="F251" s="549">
        <v>0</v>
      </c>
      <c r="G251" s="549">
        <v>0</v>
      </c>
      <c r="H251" s="549">
        <v>0</v>
      </c>
      <c r="I251" s="549">
        <v>0</v>
      </c>
      <c r="J251" s="550">
        <v>0</v>
      </c>
      <c r="K251" s="549">
        <f>SUM(K249:K250)</f>
        <v>76</v>
      </c>
      <c r="L251" s="549">
        <f t="shared" ref="L251:S251" si="37">SUM(L249:L250)</f>
        <v>63</v>
      </c>
      <c r="M251" s="549">
        <f t="shared" si="37"/>
        <v>3</v>
      </c>
      <c r="N251" s="549">
        <f t="shared" si="37"/>
        <v>1</v>
      </c>
      <c r="O251" s="549">
        <f t="shared" si="37"/>
        <v>1</v>
      </c>
      <c r="P251" s="549">
        <f t="shared" si="37"/>
        <v>0</v>
      </c>
      <c r="Q251" s="549">
        <f t="shared" si="37"/>
        <v>0</v>
      </c>
      <c r="R251" s="549">
        <f t="shared" si="37"/>
        <v>0</v>
      </c>
      <c r="S251" s="549">
        <f t="shared" si="37"/>
        <v>0</v>
      </c>
      <c r="T251" s="550">
        <f t="shared" si="34"/>
        <v>144</v>
      </c>
      <c r="U251" s="551">
        <f t="shared" si="19"/>
        <v>144</v>
      </c>
    </row>
    <row r="252" spans="1:21" ht="18" customHeight="1" x14ac:dyDescent="0.3">
      <c r="A252" s="1109"/>
      <c r="B252" s="1082"/>
      <c r="C252" s="548" t="s">
        <v>83</v>
      </c>
      <c r="D252" s="549">
        <v>0</v>
      </c>
      <c r="E252" s="549">
        <v>0</v>
      </c>
      <c r="F252" s="549">
        <v>0</v>
      </c>
      <c r="G252" s="549">
        <v>0</v>
      </c>
      <c r="H252" s="549">
        <v>0</v>
      </c>
      <c r="I252" s="549">
        <v>0</v>
      </c>
      <c r="J252" s="550">
        <v>0</v>
      </c>
      <c r="K252" s="549">
        <v>4</v>
      </c>
      <c r="L252" s="549">
        <v>2</v>
      </c>
      <c r="M252" s="549">
        <v>1</v>
      </c>
      <c r="N252" s="549">
        <v>1</v>
      </c>
      <c r="O252" s="549">
        <v>8</v>
      </c>
      <c r="P252" s="549">
        <v>0</v>
      </c>
      <c r="Q252" s="549"/>
      <c r="R252" s="549"/>
      <c r="S252" s="549"/>
      <c r="T252" s="550">
        <f t="shared" si="34"/>
        <v>16</v>
      </c>
      <c r="U252" s="551">
        <f t="shared" si="19"/>
        <v>16</v>
      </c>
    </row>
    <row r="253" spans="1:21" ht="18" customHeight="1" x14ac:dyDescent="0.3">
      <c r="A253" s="1109"/>
      <c r="B253" s="1082"/>
      <c r="C253" s="548" t="s">
        <v>254</v>
      </c>
      <c r="D253" s="549">
        <v>0</v>
      </c>
      <c r="E253" s="549">
        <v>0</v>
      </c>
      <c r="F253" s="549">
        <v>0</v>
      </c>
      <c r="G253" s="549">
        <v>0</v>
      </c>
      <c r="H253" s="549">
        <v>0</v>
      </c>
      <c r="I253" s="549">
        <v>0</v>
      </c>
      <c r="J253" s="550">
        <v>0</v>
      </c>
      <c r="K253" s="549">
        <v>4</v>
      </c>
      <c r="L253" s="549">
        <v>2</v>
      </c>
      <c r="M253" s="549">
        <v>1</v>
      </c>
      <c r="N253" s="549">
        <v>1</v>
      </c>
      <c r="O253" s="549">
        <v>7</v>
      </c>
      <c r="P253" s="549">
        <v>0</v>
      </c>
      <c r="Q253" s="549"/>
      <c r="R253" s="549"/>
      <c r="S253" s="549"/>
      <c r="T253" s="550">
        <f t="shared" si="34"/>
        <v>15</v>
      </c>
      <c r="U253" s="551">
        <f t="shared" si="19"/>
        <v>15</v>
      </c>
    </row>
    <row r="254" spans="1:21" ht="18" customHeight="1" x14ac:dyDescent="0.3">
      <c r="A254" s="1109"/>
      <c r="B254" s="1082"/>
      <c r="C254" s="548" t="s">
        <v>85</v>
      </c>
      <c r="D254" s="549">
        <v>0</v>
      </c>
      <c r="E254" s="549">
        <v>0</v>
      </c>
      <c r="F254" s="549">
        <v>0</v>
      </c>
      <c r="G254" s="549">
        <v>0</v>
      </c>
      <c r="H254" s="549">
        <v>0</v>
      </c>
      <c r="I254" s="549">
        <v>0</v>
      </c>
      <c r="J254" s="550">
        <v>0</v>
      </c>
      <c r="K254" s="549">
        <v>14</v>
      </c>
      <c r="L254" s="549">
        <v>6</v>
      </c>
      <c r="M254" s="549">
        <v>6</v>
      </c>
      <c r="N254" s="549">
        <v>19</v>
      </c>
      <c r="O254" s="549">
        <v>2</v>
      </c>
      <c r="P254" s="549">
        <v>2</v>
      </c>
      <c r="Q254" s="549"/>
      <c r="R254" s="549"/>
      <c r="S254" s="549"/>
      <c r="T254" s="550">
        <f t="shared" si="34"/>
        <v>49</v>
      </c>
      <c r="U254" s="551">
        <f t="shared" si="19"/>
        <v>49</v>
      </c>
    </row>
    <row r="255" spans="1:21" ht="18" customHeight="1" x14ac:dyDescent="0.3">
      <c r="A255" s="1110"/>
      <c r="B255" s="1083"/>
      <c r="C255" s="552" t="s">
        <v>255</v>
      </c>
      <c r="D255" s="553">
        <v>0</v>
      </c>
      <c r="E255" s="553">
        <v>0</v>
      </c>
      <c r="F255" s="553">
        <v>0</v>
      </c>
      <c r="G255" s="553">
        <v>0</v>
      </c>
      <c r="H255" s="553">
        <v>0</v>
      </c>
      <c r="I255" s="553">
        <v>0</v>
      </c>
      <c r="J255" s="554">
        <v>0</v>
      </c>
      <c r="K255" s="553">
        <v>4</v>
      </c>
      <c r="L255" s="553">
        <v>2</v>
      </c>
      <c r="M255" s="553">
        <v>1</v>
      </c>
      <c r="N255" s="553">
        <v>1</v>
      </c>
      <c r="O255" s="553">
        <v>1</v>
      </c>
      <c r="P255" s="553">
        <v>0</v>
      </c>
      <c r="Q255" s="553"/>
      <c r="R255" s="553"/>
      <c r="S255" s="553"/>
      <c r="T255" s="554">
        <f t="shared" si="34"/>
        <v>9</v>
      </c>
      <c r="U255" s="555">
        <f t="shared" si="19"/>
        <v>9</v>
      </c>
    </row>
    <row r="256" spans="1:21" ht="18" customHeight="1" x14ac:dyDescent="0.3">
      <c r="A256" s="1097">
        <v>36</v>
      </c>
      <c r="B256" s="1081" t="s">
        <v>214</v>
      </c>
      <c r="C256" s="544" t="s">
        <v>252</v>
      </c>
      <c r="D256" s="545">
        <v>0</v>
      </c>
      <c r="E256" s="545">
        <v>0</v>
      </c>
      <c r="F256" s="545">
        <v>0</v>
      </c>
      <c r="G256" s="545">
        <v>0</v>
      </c>
      <c r="H256" s="545">
        <v>0</v>
      </c>
      <c r="I256" s="545">
        <v>0</v>
      </c>
      <c r="J256" s="546">
        <v>0</v>
      </c>
      <c r="K256" s="545">
        <v>6</v>
      </c>
      <c r="L256" s="545">
        <v>4</v>
      </c>
      <c r="M256" s="545">
        <v>5</v>
      </c>
      <c r="N256" s="545">
        <v>5</v>
      </c>
      <c r="O256" s="545">
        <v>4</v>
      </c>
      <c r="P256" s="545">
        <v>0</v>
      </c>
      <c r="Q256" s="545"/>
      <c r="R256" s="545"/>
      <c r="S256" s="545"/>
      <c r="T256" s="546">
        <f t="shared" si="34"/>
        <v>24</v>
      </c>
      <c r="U256" s="547">
        <f t="shared" si="19"/>
        <v>24</v>
      </c>
    </row>
    <row r="257" spans="1:21" ht="18" customHeight="1" x14ac:dyDescent="0.3">
      <c r="A257" s="1098"/>
      <c r="B257" s="1082"/>
      <c r="C257" s="548" t="s">
        <v>253</v>
      </c>
      <c r="D257" s="549">
        <v>0</v>
      </c>
      <c r="E257" s="549">
        <v>0</v>
      </c>
      <c r="F257" s="549">
        <v>0</v>
      </c>
      <c r="G257" s="549">
        <v>0</v>
      </c>
      <c r="H257" s="549">
        <v>0</v>
      </c>
      <c r="I257" s="549">
        <v>0</v>
      </c>
      <c r="J257" s="550">
        <v>0</v>
      </c>
      <c r="K257" s="549">
        <v>13</v>
      </c>
      <c r="L257" s="549">
        <v>9</v>
      </c>
      <c r="M257" s="549">
        <v>7</v>
      </c>
      <c r="N257" s="549">
        <v>19</v>
      </c>
      <c r="O257" s="549">
        <v>5</v>
      </c>
      <c r="P257" s="549">
        <v>0</v>
      </c>
      <c r="Q257" s="549"/>
      <c r="R257" s="549"/>
      <c r="S257" s="549"/>
      <c r="T257" s="550">
        <f t="shared" si="34"/>
        <v>53</v>
      </c>
      <c r="U257" s="551">
        <f t="shared" si="19"/>
        <v>53</v>
      </c>
    </row>
    <row r="258" spans="1:21" ht="18" customHeight="1" x14ac:dyDescent="0.3">
      <c r="A258" s="1098"/>
      <c r="B258" s="1082"/>
      <c r="C258" s="548" t="s">
        <v>22</v>
      </c>
      <c r="D258" s="549">
        <v>0</v>
      </c>
      <c r="E258" s="549">
        <v>0</v>
      </c>
      <c r="F258" s="549">
        <v>0</v>
      </c>
      <c r="G258" s="549">
        <v>0</v>
      </c>
      <c r="H258" s="549">
        <v>0</v>
      </c>
      <c r="I258" s="549">
        <v>0</v>
      </c>
      <c r="J258" s="550">
        <v>0</v>
      </c>
      <c r="K258" s="549">
        <f>SUM(K256:K257)</f>
        <v>19</v>
      </c>
      <c r="L258" s="549">
        <f t="shared" ref="L258:S258" si="38">SUM(L256:L257)</f>
        <v>13</v>
      </c>
      <c r="M258" s="549">
        <f t="shared" si="38"/>
        <v>12</v>
      </c>
      <c r="N258" s="549">
        <f t="shared" si="38"/>
        <v>24</v>
      </c>
      <c r="O258" s="549">
        <f t="shared" si="38"/>
        <v>9</v>
      </c>
      <c r="P258" s="549">
        <f t="shared" si="38"/>
        <v>0</v>
      </c>
      <c r="Q258" s="549">
        <f t="shared" si="38"/>
        <v>0</v>
      </c>
      <c r="R258" s="549">
        <f t="shared" si="38"/>
        <v>0</v>
      </c>
      <c r="S258" s="549">
        <f t="shared" si="38"/>
        <v>0</v>
      </c>
      <c r="T258" s="550">
        <f t="shared" si="34"/>
        <v>77</v>
      </c>
      <c r="U258" s="551">
        <f t="shared" si="19"/>
        <v>77</v>
      </c>
    </row>
    <row r="259" spans="1:21" ht="18" customHeight="1" x14ac:dyDescent="0.3">
      <c r="A259" s="1098"/>
      <c r="B259" s="1082"/>
      <c r="C259" s="548" t="s">
        <v>83</v>
      </c>
      <c r="D259" s="549">
        <v>0</v>
      </c>
      <c r="E259" s="549">
        <v>0</v>
      </c>
      <c r="F259" s="549">
        <v>0</v>
      </c>
      <c r="G259" s="549">
        <v>0</v>
      </c>
      <c r="H259" s="549">
        <v>0</v>
      </c>
      <c r="I259" s="549">
        <v>0</v>
      </c>
      <c r="J259" s="550">
        <v>0</v>
      </c>
      <c r="K259" s="549">
        <v>17</v>
      </c>
      <c r="L259" s="549">
        <v>16</v>
      </c>
      <c r="M259" s="549">
        <v>13</v>
      </c>
      <c r="N259" s="549">
        <v>29</v>
      </c>
      <c r="O259" s="549">
        <v>6</v>
      </c>
      <c r="P259" s="549">
        <v>5</v>
      </c>
      <c r="Q259" s="549"/>
      <c r="R259" s="549"/>
      <c r="S259" s="549"/>
      <c r="T259" s="550">
        <f t="shared" si="34"/>
        <v>86</v>
      </c>
      <c r="U259" s="551">
        <f t="shared" si="19"/>
        <v>86</v>
      </c>
    </row>
    <row r="260" spans="1:21" ht="18" customHeight="1" x14ac:dyDescent="0.3">
      <c r="A260" s="1098"/>
      <c r="B260" s="1082"/>
      <c r="C260" s="548" t="s">
        <v>254</v>
      </c>
      <c r="D260" s="549">
        <v>0</v>
      </c>
      <c r="E260" s="549">
        <v>0</v>
      </c>
      <c r="F260" s="549">
        <v>0</v>
      </c>
      <c r="G260" s="549">
        <v>0</v>
      </c>
      <c r="H260" s="549">
        <v>0</v>
      </c>
      <c r="I260" s="549">
        <v>0</v>
      </c>
      <c r="J260" s="550">
        <v>0</v>
      </c>
      <c r="K260" s="549">
        <v>18</v>
      </c>
      <c r="L260" s="549">
        <v>13</v>
      </c>
      <c r="M260" s="549">
        <v>11</v>
      </c>
      <c r="N260" s="549">
        <v>33</v>
      </c>
      <c r="O260" s="549">
        <v>4</v>
      </c>
      <c r="P260" s="549">
        <v>2</v>
      </c>
      <c r="Q260" s="549"/>
      <c r="R260" s="549"/>
      <c r="S260" s="549"/>
      <c r="T260" s="550">
        <f t="shared" si="34"/>
        <v>81</v>
      </c>
      <c r="U260" s="551">
        <f t="shared" ref="U260:U323" si="39">J260+T260</f>
        <v>81</v>
      </c>
    </row>
    <row r="261" spans="1:21" ht="18" customHeight="1" x14ac:dyDescent="0.3">
      <c r="A261" s="1098"/>
      <c r="B261" s="1082"/>
      <c r="C261" s="548" t="s">
        <v>85</v>
      </c>
      <c r="D261" s="549">
        <v>0</v>
      </c>
      <c r="E261" s="549">
        <v>0</v>
      </c>
      <c r="F261" s="549">
        <v>0</v>
      </c>
      <c r="G261" s="549">
        <v>0</v>
      </c>
      <c r="H261" s="549">
        <v>0</v>
      </c>
      <c r="I261" s="549">
        <v>0</v>
      </c>
      <c r="J261" s="550">
        <v>0</v>
      </c>
      <c r="K261" s="549">
        <v>16</v>
      </c>
      <c r="L261" s="549">
        <v>12</v>
      </c>
      <c r="M261" s="549">
        <v>25</v>
      </c>
      <c r="N261" s="549">
        <v>37</v>
      </c>
      <c r="O261" s="549">
        <v>6</v>
      </c>
      <c r="P261" s="549">
        <v>1</v>
      </c>
      <c r="Q261" s="549"/>
      <c r="R261" s="549"/>
      <c r="S261" s="549"/>
      <c r="T261" s="550">
        <f t="shared" si="34"/>
        <v>97</v>
      </c>
      <c r="U261" s="551">
        <f t="shared" si="39"/>
        <v>97</v>
      </c>
    </row>
    <row r="262" spans="1:21" ht="18" customHeight="1" x14ac:dyDescent="0.3">
      <c r="A262" s="1099"/>
      <c r="B262" s="1083"/>
      <c r="C262" s="552" t="s">
        <v>255</v>
      </c>
      <c r="D262" s="553">
        <v>0</v>
      </c>
      <c r="E262" s="553">
        <v>0</v>
      </c>
      <c r="F262" s="553">
        <v>0</v>
      </c>
      <c r="G262" s="553">
        <v>0</v>
      </c>
      <c r="H262" s="553">
        <v>0</v>
      </c>
      <c r="I262" s="553">
        <v>0</v>
      </c>
      <c r="J262" s="554">
        <v>0</v>
      </c>
      <c r="K262" s="553">
        <v>16</v>
      </c>
      <c r="L262" s="553">
        <v>12</v>
      </c>
      <c r="M262" s="553">
        <v>11</v>
      </c>
      <c r="N262" s="553">
        <v>20</v>
      </c>
      <c r="O262" s="553">
        <v>4</v>
      </c>
      <c r="P262" s="553">
        <v>0</v>
      </c>
      <c r="Q262" s="553"/>
      <c r="R262" s="553"/>
      <c r="S262" s="553"/>
      <c r="T262" s="554">
        <f t="shared" si="34"/>
        <v>63</v>
      </c>
      <c r="U262" s="555">
        <f t="shared" si="39"/>
        <v>63</v>
      </c>
    </row>
    <row r="263" spans="1:21" ht="18" customHeight="1" x14ac:dyDescent="0.3">
      <c r="A263" s="1097">
        <v>37</v>
      </c>
      <c r="B263" s="1084" t="s">
        <v>215</v>
      </c>
      <c r="C263" s="556" t="s">
        <v>252</v>
      </c>
      <c r="D263" s="557">
        <v>0</v>
      </c>
      <c r="E263" s="557">
        <v>0</v>
      </c>
      <c r="F263" s="557">
        <v>0</v>
      </c>
      <c r="G263" s="557">
        <v>0</v>
      </c>
      <c r="H263" s="557">
        <v>0</v>
      </c>
      <c r="I263" s="557">
        <v>0</v>
      </c>
      <c r="J263" s="558">
        <v>0</v>
      </c>
      <c r="K263" s="557">
        <v>57</v>
      </c>
      <c r="L263" s="557">
        <v>6</v>
      </c>
      <c r="M263" s="557">
        <v>4</v>
      </c>
      <c r="N263" s="557">
        <v>1</v>
      </c>
      <c r="O263" s="557">
        <v>2</v>
      </c>
      <c r="P263" s="557">
        <v>0</v>
      </c>
      <c r="Q263" s="557"/>
      <c r="R263" s="557"/>
      <c r="S263" s="557"/>
      <c r="T263" s="558">
        <f t="shared" si="34"/>
        <v>70</v>
      </c>
      <c r="U263" s="560">
        <f t="shared" si="39"/>
        <v>70</v>
      </c>
    </row>
    <row r="264" spans="1:21" ht="18" customHeight="1" x14ac:dyDescent="0.3">
      <c r="A264" s="1098"/>
      <c r="B264" s="1085"/>
      <c r="C264" s="548" t="s">
        <v>253</v>
      </c>
      <c r="D264" s="549">
        <v>0</v>
      </c>
      <c r="E264" s="549">
        <v>0</v>
      </c>
      <c r="F264" s="549">
        <v>0</v>
      </c>
      <c r="G264" s="549">
        <v>0</v>
      </c>
      <c r="H264" s="549">
        <v>0</v>
      </c>
      <c r="I264" s="549">
        <v>0</v>
      </c>
      <c r="J264" s="550">
        <v>0</v>
      </c>
      <c r="K264" s="549">
        <v>43</v>
      </c>
      <c r="L264" s="549">
        <v>8</v>
      </c>
      <c r="M264" s="549">
        <v>2</v>
      </c>
      <c r="N264" s="549">
        <v>5</v>
      </c>
      <c r="O264" s="549">
        <v>2</v>
      </c>
      <c r="P264" s="549">
        <v>2</v>
      </c>
      <c r="Q264" s="549"/>
      <c r="R264" s="549"/>
      <c r="S264" s="549"/>
      <c r="T264" s="550">
        <f t="shared" si="34"/>
        <v>62</v>
      </c>
      <c r="U264" s="562">
        <f t="shared" si="39"/>
        <v>62</v>
      </c>
    </row>
    <row r="265" spans="1:21" ht="18" customHeight="1" x14ac:dyDescent="0.3">
      <c r="A265" s="1098"/>
      <c r="B265" s="1085"/>
      <c r="C265" s="548" t="s">
        <v>22</v>
      </c>
      <c r="D265" s="549">
        <v>0</v>
      </c>
      <c r="E265" s="549">
        <v>0</v>
      </c>
      <c r="F265" s="549">
        <v>0</v>
      </c>
      <c r="G265" s="549">
        <v>0</v>
      </c>
      <c r="H265" s="549">
        <v>0</v>
      </c>
      <c r="I265" s="549">
        <v>0</v>
      </c>
      <c r="J265" s="550">
        <v>0</v>
      </c>
      <c r="K265" s="549">
        <f>SUM(K263:K264)</f>
        <v>100</v>
      </c>
      <c r="L265" s="549">
        <f t="shared" ref="L265:S265" si="40">SUM(L263:L264)</f>
        <v>14</v>
      </c>
      <c r="M265" s="549">
        <f t="shared" si="40"/>
        <v>6</v>
      </c>
      <c r="N265" s="549">
        <f t="shared" si="40"/>
        <v>6</v>
      </c>
      <c r="O265" s="549">
        <f t="shared" si="40"/>
        <v>4</v>
      </c>
      <c r="P265" s="549">
        <f t="shared" si="40"/>
        <v>2</v>
      </c>
      <c r="Q265" s="549">
        <f t="shared" si="40"/>
        <v>0</v>
      </c>
      <c r="R265" s="549">
        <f t="shared" si="40"/>
        <v>0</v>
      </c>
      <c r="S265" s="549">
        <f t="shared" si="40"/>
        <v>0</v>
      </c>
      <c r="T265" s="550">
        <f t="shared" si="34"/>
        <v>132</v>
      </c>
      <c r="U265" s="562">
        <f t="shared" si="39"/>
        <v>132</v>
      </c>
    </row>
    <row r="266" spans="1:21" ht="18" customHeight="1" x14ac:dyDescent="0.3">
      <c r="A266" s="1098"/>
      <c r="B266" s="1085"/>
      <c r="C266" s="548" t="s">
        <v>83</v>
      </c>
      <c r="D266" s="549">
        <v>0</v>
      </c>
      <c r="E266" s="549">
        <v>0</v>
      </c>
      <c r="F266" s="549">
        <v>0</v>
      </c>
      <c r="G266" s="549">
        <v>0</v>
      </c>
      <c r="H266" s="549">
        <v>0</v>
      </c>
      <c r="I266" s="549">
        <v>0</v>
      </c>
      <c r="J266" s="550">
        <v>0</v>
      </c>
      <c r="K266" s="549">
        <v>26</v>
      </c>
      <c r="L266" s="549">
        <v>12</v>
      </c>
      <c r="M266" s="549">
        <v>6</v>
      </c>
      <c r="N266" s="549">
        <v>4</v>
      </c>
      <c r="O266" s="549">
        <v>3</v>
      </c>
      <c r="P266" s="549">
        <v>3</v>
      </c>
      <c r="Q266" s="549"/>
      <c r="R266" s="549"/>
      <c r="S266" s="549"/>
      <c r="T266" s="550">
        <f t="shared" si="34"/>
        <v>54</v>
      </c>
      <c r="U266" s="562">
        <f t="shared" si="39"/>
        <v>54</v>
      </c>
    </row>
    <row r="267" spans="1:21" ht="18" customHeight="1" x14ac:dyDescent="0.3">
      <c r="A267" s="1098"/>
      <c r="B267" s="1085"/>
      <c r="C267" s="548" t="s">
        <v>254</v>
      </c>
      <c r="D267" s="549">
        <v>0</v>
      </c>
      <c r="E267" s="549">
        <v>0</v>
      </c>
      <c r="F267" s="549">
        <v>0</v>
      </c>
      <c r="G267" s="549">
        <v>0</v>
      </c>
      <c r="H267" s="549">
        <v>0</v>
      </c>
      <c r="I267" s="549">
        <v>0</v>
      </c>
      <c r="J267" s="550">
        <v>0</v>
      </c>
      <c r="K267" s="549">
        <v>33</v>
      </c>
      <c r="L267" s="549">
        <v>11</v>
      </c>
      <c r="M267" s="549">
        <v>7</v>
      </c>
      <c r="N267" s="549">
        <v>4</v>
      </c>
      <c r="O267" s="549">
        <v>3</v>
      </c>
      <c r="P267" s="549">
        <v>3</v>
      </c>
      <c r="Q267" s="549"/>
      <c r="R267" s="549"/>
      <c r="S267" s="549"/>
      <c r="T267" s="550">
        <f t="shared" ref="T267:T298" si="41">P267+O267+N267+M267+L267+K267</f>
        <v>61</v>
      </c>
      <c r="U267" s="562">
        <f t="shared" si="39"/>
        <v>61</v>
      </c>
    </row>
    <row r="268" spans="1:21" ht="18" customHeight="1" x14ac:dyDescent="0.3">
      <c r="A268" s="1098"/>
      <c r="B268" s="1085"/>
      <c r="C268" s="548" t="s">
        <v>85</v>
      </c>
      <c r="D268" s="549">
        <v>0</v>
      </c>
      <c r="E268" s="549">
        <v>0</v>
      </c>
      <c r="F268" s="549">
        <v>0</v>
      </c>
      <c r="G268" s="549">
        <v>0</v>
      </c>
      <c r="H268" s="549">
        <v>0</v>
      </c>
      <c r="I268" s="549">
        <v>0</v>
      </c>
      <c r="J268" s="550">
        <v>0</v>
      </c>
      <c r="K268" s="549">
        <v>51</v>
      </c>
      <c r="L268" s="549">
        <v>11</v>
      </c>
      <c r="M268" s="549">
        <v>7</v>
      </c>
      <c r="N268" s="549">
        <v>4</v>
      </c>
      <c r="O268" s="549">
        <v>3</v>
      </c>
      <c r="P268" s="549">
        <v>2</v>
      </c>
      <c r="Q268" s="549"/>
      <c r="R268" s="549"/>
      <c r="S268" s="549"/>
      <c r="T268" s="550">
        <f t="shared" si="41"/>
        <v>78</v>
      </c>
      <c r="U268" s="562">
        <f t="shared" si="39"/>
        <v>78</v>
      </c>
    </row>
    <row r="269" spans="1:21" ht="18" customHeight="1" x14ac:dyDescent="0.3">
      <c r="A269" s="1099"/>
      <c r="B269" s="1086"/>
      <c r="C269" s="563" t="s">
        <v>255</v>
      </c>
      <c r="D269" s="564">
        <v>0</v>
      </c>
      <c r="E269" s="564">
        <v>0</v>
      </c>
      <c r="F269" s="564">
        <v>0</v>
      </c>
      <c r="G269" s="564">
        <v>0</v>
      </c>
      <c r="H269" s="564">
        <v>0</v>
      </c>
      <c r="I269" s="564">
        <v>0</v>
      </c>
      <c r="J269" s="565">
        <v>0</v>
      </c>
      <c r="K269" s="564">
        <v>25</v>
      </c>
      <c r="L269" s="564">
        <v>11</v>
      </c>
      <c r="M269" s="564">
        <v>4</v>
      </c>
      <c r="N269" s="564">
        <v>3</v>
      </c>
      <c r="O269" s="564">
        <v>3</v>
      </c>
      <c r="P269" s="564">
        <v>2</v>
      </c>
      <c r="Q269" s="564"/>
      <c r="R269" s="564"/>
      <c r="S269" s="564"/>
      <c r="T269" s="565">
        <f t="shared" si="41"/>
        <v>48</v>
      </c>
      <c r="U269" s="567">
        <f t="shared" si="39"/>
        <v>48</v>
      </c>
    </row>
    <row r="270" spans="1:21" ht="18" customHeight="1" x14ac:dyDescent="0.3">
      <c r="A270" s="1097">
        <v>38</v>
      </c>
      <c r="B270" s="1081" t="s">
        <v>216</v>
      </c>
      <c r="C270" s="544" t="s">
        <v>252</v>
      </c>
      <c r="D270" s="545">
        <v>0</v>
      </c>
      <c r="E270" s="545">
        <v>0</v>
      </c>
      <c r="F270" s="545">
        <v>0</v>
      </c>
      <c r="G270" s="545">
        <v>0</v>
      </c>
      <c r="H270" s="545">
        <v>0</v>
      </c>
      <c r="I270" s="545">
        <v>0</v>
      </c>
      <c r="J270" s="546">
        <v>0</v>
      </c>
      <c r="K270" s="545">
        <v>138</v>
      </c>
      <c r="L270" s="545">
        <v>144</v>
      </c>
      <c r="M270" s="545">
        <v>142</v>
      </c>
      <c r="N270" s="545">
        <v>65</v>
      </c>
      <c r="O270" s="545">
        <v>70</v>
      </c>
      <c r="P270" s="545">
        <v>4</v>
      </c>
      <c r="Q270" s="545"/>
      <c r="R270" s="545"/>
      <c r="S270" s="545"/>
      <c r="T270" s="546">
        <f t="shared" si="41"/>
        <v>563</v>
      </c>
      <c r="U270" s="547">
        <f t="shared" si="39"/>
        <v>563</v>
      </c>
    </row>
    <row r="271" spans="1:21" ht="18" customHeight="1" x14ac:dyDescent="0.3">
      <c r="A271" s="1098"/>
      <c r="B271" s="1082"/>
      <c r="C271" s="548" t="s">
        <v>253</v>
      </c>
      <c r="D271" s="549">
        <v>0</v>
      </c>
      <c r="E271" s="549">
        <v>0</v>
      </c>
      <c r="F271" s="549">
        <v>0</v>
      </c>
      <c r="G271" s="549">
        <v>0</v>
      </c>
      <c r="H271" s="549">
        <v>0</v>
      </c>
      <c r="I271" s="549">
        <v>0</v>
      </c>
      <c r="J271" s="550">
        <v>0</v>
      </c>
      <c r="K271" s="549">
        <v>95</v>
      </c>
      <c r="L271" s="549">
        <v>103</v>
      </c>
      <c r="M271" s="549">
        <v>102</v>
      </c>
      <c r="N271" s="549">
        <v>71</v>
      </c>
      <c r="O271" s="549">
        <v>90</v>
      </c>
      <c r="P271" s="549">
        <v>1</v>
      </c>
      <c r="Q271" s="549"/>
      <c r="R271" s="549"/>
      <c r="S271" s="549"/>
      <c r="T271" s="550">
        <f t="shared" si="41"/>
        <v>462</v>
      </c>
      <c r="U271" s="551">
        <f t="shared" si="39"/>
        <v>462</v>
      </c>
    </row>
    <row r="272" spans="1:21" ht="18" customHeight="1" x14ac:dyDescent="0.3">
      <c r="A272" s="1098"/>
      <c r="B272" s="1082"/>
      <c r="C272" s="548" t="s">
        <v>22</v>
      </c>
      <c r="D272" s="549">
        <v>0</v>
      </c>
      <c r="E272" s="549">
        <v>0</v>
      </c>
      <c r="F272" s="549">
        <v>0</v>
      </c>
      <c r="G272" s="549">
        <v>0</v>
      </c>
      <c r="H272" s="549">
        <v>0</v>
      </c>
      <c r="I272" s="549">
        <v>0</v>
      </c>
      <c r="J272" s="550">
        <v>0</v>
      </c>
      <c r="K272" s="549">
        <f>SUM(K270:K271)</f>
        <v>233</v>
      </c>
      <c r="L272" s="549">
        <f t="shared" ref="L272:S272" si="42">SUM(L270:L271)</f>
        <v>247</v>
      </c>
      <c r="M272" s="549">
        <f t="shared" si="42"/>
        <v>244</v>
      </c>
      <c r="N272" s="549">
        <f t="shared" si="42"/>
        <v>136</v>
      </c>
      <c r="O272" s="549">
        <f t="shared" si="42"/>
        <v>160</v>
      </c>
      <c r="P272" s="549">
        <f t="shared" si="42"/>
        <v>5</v>
      </c>
      <c r="Q272" s="549">
        <f t="shared" si="42"/>
        <v>0</v>
      </c>
      <c r="R272" s="549">
        <f t="shared" si="42"/>
        <v>0</v>
      </c>
      <c r="S272" s="549">
        <f t="shared" si="42"/>
        <v>0</v>
      </c>
      <c r="T272" s="550">
        <f t="shared" si="41"/>
        <v>1025</v>
      </c>
      <c r="U272" s="551">
        <f t="shared" si="39"/>
        <v>1025</v>
      </c>
    </row>
    <row r="273" spans="1:21" ht="18" customHeight="1" x14ac:dyDescent="0.3">
      <c r="A273" s="1098"/>
      <c r="B273" s="1082"/>
      <c r="C273" s="548" t="s">
        <v>83</v>
      </c>
      <c r="D273" s="549">
        <v>0</v>
      </c>
      <c r="E273" s="549">
        <v>0</v>
      </c>
      <c r="F273" s="549">
        <v>0</v>
      </c>
      <c r="G273" s="549">
        <v>0</v>
      </c>
      <c r="H273" s="549">
        <v>0</v>
      </c>
      <c r="I273" s="549">
        <v>0</v>
      </c>
      <c r="J273" s="550">
        <v>0</v>
      </c>
      <c r="K273" s="549">
        <v>234</v>
      </c>
      <c r="L273" s="549">
        <v>241</v>
      </c>
      <c r="M273" s="549">
        <v>21</v>
      </c>
      <c r="N273" s="549">
        <v>56</v>
      </c>
      <c r="O273" s="549">
        <v>121</v>
      </c>
      <c r="P273" s="549">
        <v>5</v>
      </c>
      <c r="Q273" s="549"/>
      <c r="R273" s="549"/>
      <c r="S273" s="549"/>
      <c r="T273" s="550">
        <f t="shared" si="41"/>
        <v>678</v>
      </c>
      <c r="U273" s="551">
        <f t="shared" si="39"/>
        <v>678</v>
      </c>
    </row>
    <row r="274" spans="1:21" ht="18" customHeight="1" x14ac:dyDescent="0.3">
      <c r="A274" s="1098"/>
      <c r="B274" s="1082"/>
      <c r="C274" s="548" t="s">
        <v>254</v>
      </c>
      <c r="D274" s="549">
        <v>0</v>
      </c>
      <c r="E274" s="549">
        <v>0</v>
      </c>
      <c r="F274" s="549">
        <v>0</v>
      </c>
      <c r="G274" s="549">
        <v>0</v>
      </c>
      <c r="H274" s="549">
        <v>0</v>
      </c>
      <c r="I274" s="549">
        <v>0</v>
      </c>
      <c r="J274" s="550">
        <v>0</v>
      </c>
      <c r="K274" s="549">
        <v>5</v>
      </c>
      <c r="L274" s="549">
        <v>243</v>
      </c>
      <c r="M274" s="549">
        <v>11</v>
      </c>
      <c r="N274" s="549">
        <v>27</v>
      </c>
      <c r="O274" s="549">
        <v>91</v>
      </c>
      <c r="P274" s="549">
        <v>6</v>
      </c>
      <c r="Q274" s="549"/>
      <c r="R274" s="549"/>
      <c r="S274" s="549"/>
      <c r="T274" s="550">
        <f t="shared" si="41"/>
        <v>383</v>
      </c>
      <c r="U274" s="551">
        <f t="shared" si="39"/>
        <v>383</v>
      </c>
    </row>
    <row r="275" spans="1:21" ht="18" customHeight="1" x14ac:dyDescent="0.3">
      <c r="A275" s="1098"/>
      <c r="B275" s="1082"/>
      <c r="C275" s="548" t="s">
        <v>85</v>
      </c>
      <c r="D275" s="549">
        <v>0</v>
      </c>
      <c r="E275" s="549">
        <v>0</v>
      </c>
      <c r="F275" s="549">
        <v>0</v>
      </c>
      <c r="G275" s="549">
        <v>0</v>
      </c>
      <c r="H275" s="549">
        <v>0</v>
      </c>
      <c r="I275" s="549">
        <v>0</v>
      </c>
      <c r="J275" s="550">
        <v>0</v>
      </c>
      <c r="K275" s="549">
        <v>233</v>
      </c>
      <c r="L275" s="549">
        <v>243</v>
      </c>
      <c r="M275" s="549">
        <v>15</v>
      </c>
      <c r="N275" s="549">
        <v>47</v>
      </c>
      <c r="O275" s="549">
        <v>151</v>
      </c>
      <c r="P275" s="549">
        <v>106</v>
      </c>
      <c r="Q275" s="549"/>
      <c r="R275" s="549"/>
      <c r="S275" s="549"/>
      <c r="T275" s="550">
        <f t="shared" si="41"/>
        <v>795</v>
      </c>
      <c r="U275" s="551">
        <f t="shared" si="39"/>
        <v>795</v>
      </c>
    </row>
    <row r="276" spans="1:21" ht="18" customHeight="1" x14ac:dyDescent="0.3">
      <c r="A276" s="1099"/>
      <c r="B276" s="1083"/>
      <c r="C276" s="552" t="s">
        <v>255</v>
      </c>
      <c r="D276" s="553">
        <v>0</v>
      </c>
      <c r="E276" s="553">
        <v>0</v>
      </c>
      <c r="F276" s="553">
        <v>0</v>
      </c>
      <c r="G276" s="553">
        <v>0</v>
      </c>
      <c r="H276" s="553">
        <v>0</v>
      </c>
      <c r="I276" s="553">
        <v>0</v>
      </c>
      <c r="J276" s="554">
        <v>0</v>
      </c>
      <c r="K276" s="553">
        <v>232</v>
      </c>
      <c r="L276" s="553">
        <v>241</v>
      </c>
      <c r="M276" s="553">
        <v>13</v>
      </c>
      <c r="N276" s="553">
        <v>57</v>
      </c>
      <c r="O276" s="553">
        <v>118</v>
      </c>
      <c r="P276" s="553">
        <v>5</v>
      </c>
      <c r="Q276" s="553"/>
      <c r="R276" s="553"/>
      <c r="S276" s="553"/>
      <c r="T276" s="554">
        <f t="shared" si="41"/>
        <v>666</v>
      </c>
      <c r="U276" s="555">
        <f t="shared" si="39"/>
        <v>666</v>
      </c>
    </row>
    <row r="277" spans="1:21" ht="18" customHeight="1" x14ac:dyDescent="0.3">
      <c r="A277" s="1097">
        <v>39</v>
      </c>
      <c r="B277" s="1084" t="s">
        <v>217</v>
      </c>
      <c r="C277" s="556" t="s">
        <v>252</v>
      </c>
      <c r="D277" s="557">
        <v>0</v>
      </c>
      <c r="E277" s="557">
        <v>0</v>
      </c>
      <c r="F277" s="557">
        <v>0</v>
      </c>
      <c r="G277" s="557">
        <v>0</v>
      </c>
      <c r="H277" s="557">
        <v>0</v>
      </c>
      <c r="I277" s="557">
        <v>0</v>
      </c>
      <c r="J277" s="558">
        <v>0</v>
      </c>
      <c r="K277" s="557">
        <v>12</v>
      </c>
      <c r="L277" s="557">
        <v>13</v>
      </c>
      <c r="M277" s="557">
        <v>16</v>
      </c>
      <c r="N277" s="557">
        <v>2</v>
      </c>
      <c r="O277" s="557">
        <v>0</v>
      </c>
      <c r="P277" s="557">
        <v>0</v>
      </c>
      <c r="Q277" s="557"/>
      <c r="R277" s="557"/>
      <c r="S277" s="557"/>
      <c r="T277" s="558">
        <f t="shared" si="41"/>
        <v>43</v>
      </c>
      <c r="U277" s="560">
        <f t="shared" si="39"/>
        <v>43</v>
      </c>
    </row>
    <row r="278" spans="1:21" ht="18" customHeight="1" x14ac:dyDescent="0.3">
      <c r="A278" s="1098"/>
      <c r="B278" s="1085"/>
      <c r="C278" s="548" t="s">
        <v>253</v>
      </c>
      <c r="D278" s="549">
        <v>0</v>
      </c>
      <c r="E278" s="549">
        <v>0</v>
      </c>
      <c r="F278" s="549">
        <v>0</v>
      </c>
      <c r="G278" s="549">
        <v>0</v>
      </c>
      <c r="H278" s="549">
        <v>0</v>
      </c>
      <c r="I278" s="549">
        <v>0</v>
      </c>
      <c r="J278" s="550">
        <v>0</v>
      </c>
      <c r="K278" s="549">
        <v>3</v>
      </c>
      <c r="L278" s="549">
        <v>7</v>
      </c>
      <c r="M278" s="549">
        <v>2</v>
      </c>
      <c r="N278" s="549">
        <v>3</v>
      </c>
      <c r="O278" s="549">
        <v>0</v>
      </c>
      <c r="P278" s="549">
        <v>0</v>
      </c>
      <c r="Q278" s="549"/>
      <c r="R278" s="549"/>
      <c r="S278" s="549"/>
      <c r="T278" s="550">
        <f t="shared" si="41"/>
        <v>15</v>
      </c>
      <c r="U278" s="562">
        <f t="shared" si="39"/>
        <v>15</v>
      </c>
    </row>
    <row r="279" spans="1:21" ht="18" customHeight="1" x14ac:dyDescent="0.3">
      <c r="A279" s="1098"/>
      <c r="B279" s="1085"/>
      <c r="C279" s="548" t="s">
        <v>22</v>
      </c>
      <c r="D279" s="549">
        <v>0</v>
      </c>
      <c r="E279" s="549">
        <v>0</v>
      </c>
      <c r="F279" s="549">
        <v>0</v>
      </c>
      <c r="G279" s="549">
        <v>0</v>
      </c>
      <c r="H279" s="549">
        <v>0</v>
      </c>
      <c r="I279" s="549">
        <v>0</v>
      </c>
      <c r="J279" s="550">
        <v>0</v>
      </c>
      <c r="K279" s="549">
        <f>SUM(K277:K278)</f>
        <v>15</v>
      </c>
      <c r="L279" s="549">
        <f t="shared" ref="L279:S279" si="43">SUM(L277:L278)</f>
        <v>20</v>
      </c>
      <c r="M279" s="549">
        <f t="shared" si="43"/>
        <v>18</v>
      </c>
      <c r="N279" s="549">
        <f t="shared" si="43"/>
        <v>5</v>
      </c>
      <c r="O279" s="549">
        <f t="shared" si="43"/>
        <v>0</v>
      </c>
      <c r="P279" s="549">
        <f t="shared" si="43"/>
        <v>0</v>
      </c>
      <c r="Q279" s="549">
        <f t="shared" si="43"/>
        <v>0</v>
      </c>
      <c r="R279" s="549">
        <f t="shared" si="43"/>
        <v>0</v>
      </c>
      <c r="S279" s="549">
        <f t="shared" si="43"/>
        <v>0</v>
      </c>
      <c r="T279" s="550">
        <f t="shared" si="41"/>
        <v>58</v>
      </c>
      <c r="U279" s="562">
        <f t="shared" si="39"/>
        <v>58</v>
      </c>
    </row>
    <row r="280" spans="1:21" ht="18" customHeight="1" x14ac:dyDescent="0.3">
      <c r="A280" s="1098"/>
      <c r="B280" s="1085"/>
      <c r="C280" s="548" t="s">
        <v>83</v>
      </c>
      <c r="D280" s="549">
        <v>0</v>
      </c>
      <c r="E280" s="549">
        <v>0</v>
      </c>
      <c r="F280" s="549">
        <v>0</v>
      </c>
      <c r="G280" s="549">
        <v>0</v>
      </c>
      <c r="H280" s="549">
        <v>0</v>
      </c>
      <c r="I280" s="549">
        <v>0</v>
      </c>
      <c r="J280" s="550">
        <v>0</v>
      </c>
      <c r="K280" s="549">
        <v>45</v>
      </c>
      <c r="L280" s="549">
        <v>40</v>
      </c>
      <c r="M280" s="549">
        <v>12</v>
      </c>
      <c r="N280" s="549">
        <v>5</v>
      </c>
      <c r="O280" s="549">
        <v>0</v>
      </c>
      <c r="P280" s="549">
        <v>0</v>
      </c>
      <c r="Q280" s="549"/>
      <c r="R280" s="549"/>
      <c r="S280" s="549"/>
      <c r="T280" s="550">
        <f t="shared" si="41"/>
        <v>102</v>
      </c>
      <c r="U280" s="562">
        <f t="shared" si="39"/>
        <v>102</v>
      </c>
    </row>
    <row r="281" spans="1:21" ht="18" customHeight="1" x14ac:dyDescent="0.3">
      <c r="A281" s="1098"/>
      <c r="B281" s="1085"/>
      <c r="C281" s="548" t="s">
        <v>254</v>
      </c>
      <c r="D281" s="549">
        <v>0</v>
      </c>
      <c r="E281" s="549">
        <v>0</v>
      </c>
      <c r="F281" s="549">
        <v>0</v>
      </c>
      <c r="G281" s="549">
        <v>0</v>
      </c>
      <c r="H281" s="549">
        <v>0</v>
      </c>
      <c r="I281" s="549">
        <v>0</v>
      </c>
      <c r="J281" s="550">
        <v>0</v>
      </c>
      <c r="K281" s="549">
        <v>60</v>
      </c>
      <c r="L281" s="549">
        <v>42</v>
      </c>
      <c r="M281" s="549">
        <v>34</v>
      </c>
      <c r="N281" s="549">
        <v>3</v>
      </c>
      <c r="O281" s="549">
        <v>1</v>
      </c>
      <c r="P281" s="549">
        <v>0</v>
      </c>
      <c r="Q281" s="549"/>
      <c r="R281" s="549"/>
      <c r="S281" s="549"/>
      <c r="T281" s="550">
        <f t="shared" si="41"/>
        <v>140</v>
      </c>
      <c r="U281" s="562">
        <f t="shared" si="39"/>
        <v>140</v>
      </c>
    </row>
    <row r="282" spans="1:21" ht="18" customHeight="1" x14ac:dyDescent="0.3">
      <c r="A282" s="1098"/>
      <c r="B282" s="1085"/>
      <c r="C282" s="548" t="s">
        <v>85</v>
      </c>
      <c r="D282" s="549">
        <v>0</v>
      </c>
      <c r="E282" s="549">
        <v>0</v>
      </c>
      <c r="F282" s="549">
        <v>0</v>
      </c>
      <c r="G282" s="549">
        <v>0</v>
      </c>
      <c r="H282" s="549">
        <v>0</v>
      </c>
      <c r="I282" s="549">
        <v>0</v>
      </c>
      <c r="J282" s="550">
        <v>0</v>
      </c>
      <c r="K282" s="549">
        <v>4</v>
      </c>
      <c r="L282" s="549">
        <v>5</v>
      </c>
      <c r="M282" s="549">
        <v>32</v>
      </c>
      <c r="N282" s="549">
        <v>6</v>
      </c>
      <c r="O282" s="549">
        <v>0</v>
      </c>
      <c r="P282" s="549">
        <v>0</v>
      </c>
      <c r="Q282" s="549"/>
      <c r="R282" s="549"/>
      <c r="S282" s="549"/>
      <c r="T282" s="550">
        <f t="shared" si="41"/>
        <v>47</v>
      </c>
      <c r="U282" s="562">
        <f t="shared" si="39"/>
        <v>47</v>
      </c>
    </row>
    <row r="283" spans="1:21" ht="18" customHeight="1" x14ac:dyDescent="0.3">
      <c r="A283" s="1099"/>
      <c r="B283" s="1086"/>
      <c r="C283" s="563" t="s">
        <v>255</v>
      </c>
      <c r="D283" s="564">
        <v>0</v>
      </c>
      <c r="E283" s="564">
        <v>0</v>
      </c>
      <c r="F283" s="564">
        <v>0</v>
      </c>
      <c r="G283" s="564">
        <v>0</v>
      </c>
      <c r="H283" s="564">
        <v>0</v>
      </c>
      <c r="I283" s="564">
        <v>0</v>
      </c>
      <c r="J283" s="565">
        <v>0</v>
      </c>
      <c r="K283" s="564">
        <v>10</v>
      </c>
      <c r="L283" s="564">
        <v>11</v>
      </c>
      <c r="M283" s="564">
        <v>14</v>
      </c>
      <c r="N283" s="564">
        <v>3</v>
      </c>
      <c r="O283" s="564">
        <v>0</v>
      </c>
      <c r="P283" s="564">
        <v>0</v>
      </c>
      <c r="Q283" s="564"/>
      <c r="R283" s="564"/>
      <c r="S283" s="564"/>
      <c r="T283" s="565">
        <f t="shared" si="41"/>
        <v>38</v>
      </c>
      <c r="U283" s="567">
        <f t="shared" si="39"/>
        <v>38</v>
      </c>
    </row>
    <row r="284" spans="1:21" ht="18" customHeight="1" x14ac:dyDescent="0.3">
      <c r="A284" s="1097">
        <v>40</v>
      </c>
      <c r="B284" s="1081" t="s">
        <v>218</v>
      </c>
      <c r="C284" s="544" t="s">
        <v>252</v>
      </c>
      <c r="D284" s="545">
        <v>0</v>
      </c>
      <c r="E284" s="545">
        <v>0</v>
      </c>
      <c r="F284" s="545">
        <v>0</v>
      </c>
      <c r="G284" s="545">
        <v>0</v>
      </c>
      <c r="H284" s="545">
        <v>0</v>
      </c>
      <c r="I284" s="545">
        <v>0</v>
      </c>
      <c r="J284" s="546">
        <v>0</v>
      </c>
      <c r="K284" s="545">
        <v>6</v>
      </c>
      <c r="L284" s="545">
        <v>9</v>
      </c>
      <c r="M284" s="545">
        <v>1</v>
      </c>
      <c r="N284" s="545">
        <v>5</v>
      </c>
      <c r="O284" s="545">
        <v>0</v>
      </c>
      <c r="P284" s="545">
        <v>0</v>
      </c>
      <c r="Q284" s="545"/>
      <c r="R284" s="545"/>
      <c r="S284" s="545"/>
      <c r="T284" s="546">
        <f t="shared" si="41"/>
        <v>21</v>
      </c>
      <c r="U284" s="547">
        <f t="shared" si="39"/>
        <v>21</v>
      </c>
    </row>
    <row r="285" spans="1:21" ht="18" customHeight="1" x14ac:dyDescent="0.3">
      <c r="A285" s="1098"/>
      <c r="B285" s="1082"/>
      <c r="C285" s="548" t="s">
        <v>253</v>
      </c>
      <c r="D285" s="549">
        <v>0</v>
      </c>
      <c r="E285" s="549">
        <v>0</v>
      </c>
      <c r="F285" s="549">
        <v>0</v>
      </c>
      <c r="G285" s="549">
        <v>0</v>
      </c>
      <c r="H285" s="549">
        <v>0</v>
      </c>
      <c r="I285" s="549">
        <v>0</v>
      </c>
      <c r="J285" s="550">
        <v>0</v>
      </c>
      <c r="K285" s="549">
        <v>13</v>
      </c>
      <c r="L285" s="549">
        <v>8</v>
      </c>
      <c r="M285" s="549">
        <v>1</v>
      </c>
      <c r="N285" s="549">
        <v>16</v>
      </c>
      <c r="O285" s="549">
        <v>2</v>
      </c>
      <c r="P285" s="549">
        <v>0</v>
      </c>
      <c r="Q285" s="549"/>
      <c r="R285" s="549"/>
      <c r="S285" s="549"/>
      <c r="T285" s="550">
        <f t="shared" si="41"/>
        <v>40</v>
      </c>
      <c r="U285" s="551">
        <f t="shared" si="39"/>
        <v>40</v>
      </c>
    </row>
    <row r="286" spans="1:21" ht="18" customHeight="1" x14ac:dyDescent="0.3">
      <c r="A286" s="1098"/>
      <c r="B286" s="1082"/>
      <c r="C286" s="548" t="s">
        <v>22</v>
      </c>
      <c r="D286" s="549">
        <v>0</v>
      </c>
      <c r="E286" s="549">
        <v>0</v>
      </c>
      <c r="F286" s="549">
        <v>0</v>
      </c>
      <c r="G286" s="549">
        <v>0</v>
      </c>
      <c r="H286" s="549">
        <v>0</v>
      </c>
      <c r="I286" s="549">
        <v>0</v>
      </c>
      <c r="J286" s="550">
        <v>0</v>
      </c>
      <c r="K286" s="549">
        <f>SUM(K284:K285)</f>
        <v>19</v>
      </c>
      <c r="L286" s="549">
        <f t="shared" ref="L286:S286" si="44">SUM(L284:L285)</f>
        <v>17</v>
      </c>
      <c r="M286" s="549">
        <f t="shared" si="44"/>
        <v>2</v>
      </c>
      <c r="N286" s="549">
        <f t="shared" si="44"/>
        <v>21</v>
      </c>
      <c r="O286" s="549">
        <f t="shared" si="44"/>
        <v>2</v>
      </c>
      <c r="P286" s="549">
        <f t="shared" si="44"/>
        <v>0</v>
      </c>
      <c r="Q286" s="549">
        <f t="shared" si="44"/>
        <v>0</v>
      </c>
      <c r="R286" s="549">
        <f t="shared" si="44"/>
        <v>0</v>
      </c>
      <c r="S286" s="549">
        <f t="shared" si="44"/>
        <v>0</v>
      </c>
      <c r="T286" s="550">
        <f t="shared" si="41"/>
        <v>61</v>
      </c>
      <c r="U286" s="551">
        <f t="shared" si="39"/>
        <v>61</v>
      </c>
    </row>
    <row r="287" spans="1:21" ht="18" customHeight="1" x14ac:dyDescent="0.3">
      <c r="A287" s="1098"/>
      <c r="B287" s="1082"/>
      <c r="C287" s="548" t="s">
        <v>83</v>
      </c>
      <c r="D287" s="549">
        <v>0</v>
      </c>
      <c r="E287" s="549">
        <v>0</v>
      </c>
      <c r="F287" s="549">
        <v>0</v>
      </c>
      <c r="G287" s="549">
        <v>0</v>
      </c>
      <c r="H287" s="549">
        <v>0</v>
      </c>
      <c r="I287" s="549">
        <v>0</v>
      </c>
      <c r="J287" s="550">
        <v>0</v>
      </c>
      <c r="K287" s="549">
        <v>17</v>
      </c>
      <c r="L287" s="549">
        <v>13</v>
      </c>
      <c r="M287" s="549">
        <v>1</v>
      </c>
      <c r="N287" s="549">
        <v>13</v>
      </c>
      <c r="O287" s="549">
        <v>1</v>
      </c>
      <c r="P287" s="549">
        <v>0</v>
      </c>
      <c r="Q287" s="549"/>
      <c r="R287" s="549"/>
      <c r="S287" s="549"/>
      <c r="T287" s="550">
        <f t="shared" si="41"/>
        <v>45</v>
      </c>
      <c r="U287" s="551">
        <f t="shared" si="39"/>
        <v>45</v>
      </c>
    </row>
    <row r="288" spans="1:21" ht="18" customHeight="1" x14ac:dyDescent="0.3">
      <c r="A288" s="1098"/>
      <c r="B288" s="1082"/>
      <c r="C288" s="548" t="s">
        <v>254</v>
      </c>
      <c r="D288" s="549">
        <v>0</v>
      </c>
      <c r="E288" s="549">
        <v>0</v>
      </c>
      <c r="F288" s="549">
        <v>0</v>
      </c>
      <c r="G288" s="549">
        <v>0</v>
      </c>
      <c r="H288" s="549">
        <v>0</v>
      </c>
      <c r="I288" s="549">
        <v>0</v>
      </c>
      <c r="J288" s="550">
        <v>0</v>
      </c>
      <c r="K288" s="549">
        <v>15</v>
      </c>
      <c r="L288" s="549">
        <v>13</v>
      </c>
      <c r="M288" s="549">
        <v>2</v>
      </c>
      <c r="N288" s="549">
        <v>7</v>
      </c>
      <c r="O288" s="549">
        <v>0</v>
      </c>
      <c r="P288" s="549">
        <v>1</v>
      </c>
      <c r="Q288" s="549"/>
      <c r="R288" s="549"/>
      <c r="S288" s="549"/>
      <c r="T288" s="550">
        <f t="shared" si="41"/>
        <v>38</v>
      </c>
      <c r="U288" s="551">
        <f t="shared" si="39"/>
        <v>38</v>
      </c>
    </row>
    <row r="289" spans="1:21" ht="18" customHeight="1" x14ac:dyDescent="0.3">
      <c r="A289" s="1098"/>
      <c r="B289" s="1082"/>
      <c r="C289" s="548" t="s">
        <v>85</v>
      </c>
      <c r="D289" s="549">
        <v>0</v>
      </c>
      <c r="E289" s="549">
        <v>0</v>
      </c>
      <c r="F289" s="549">
        <v>0</v>
      </c>
      <c r="G289" s="549">
        <v>0</v>
      </c>
      <c r="H289" s="549">
        <v>0</v>
      </c>
      <c r="I289" s="549">
        <v>0</v>
      </c>
      <c r="J289" s="550">
        <v>0</v>
      </c>
      <c r="K289" s="549">
        <v>15</v>
      </c>
      <c r="L289" s="549">
        <v>79</v>
      </c>
      <c r="M289" s="549">
        <v>3</v>
      </c>
      <c r="N289" s="549">
        <v>38</v>
      </c>
      <c r="O289" s="549">
        <v>160</v>
      </c>
      <c r="P289" s="549">
        <v>6</v>
      </c>
      <c r="Q289" s="549"/>
      <c r="R289" s="549"/>
      <c r="S289" s="549"/>
      <c r="T289" s="550">
        <f t="shared" si="41"/>
        <v>301</v>
      </c>
      <c r="U289" s="551">
        <f t="shared" si="39"/>
        <v>301</v>
      </c>
    </row>
    <row r="290" spans="1:21" ht="18" customHeight="1" x14ac:dyDescent="0.3">
      <c r="A290" s="1099"/>
      <c r="B290" s="1083"/>
      <c r="C290" s="552" t="s">
        <v>255</v>
      </c>
      <c r="D290" s="553">
        <v>0</v>
      </c>
      <c r="E290" s="553">
        <v>0</v>
      </c>
      <c r="F290" s="553">
        <v>0</v>
      </c>
      <c r="G290" s="553">
        <v>0</v>
      </c>
      <c r="H290" s="553">
        <v>0</v>
      </c>
      <c r="I290" s="553">
        <v>0</v>
      </c>
      <c r="J290" s="554">
        <v>0</v>
      </c>
      <c r="K290" s="553">
        <v>15</v>
      </c>
      <c r="L290" s="553">
        <v>13</v>
      </c>
      <c r="M290" s="553">
        <v>2</v>
      </c>
      <c r="N290" s="553">
        <v>8</v>
      </c>
      <c r="O290" s="553">
        <v>1</v>
      </c>
      <c r="P290" s="553">
        <v>0</v>
      </c>
      <c r="Q290" s="553"/>
      <c r="R290" s="553"/>
      <c r="S290" s="553"/>
      <c r="T290" s="554">
        <f t="shared" si="41"/>
        <v>39</v>
      </c>
      <c r="U290" s="555">
        <f t="shared" si="39"/>
        <v>39</v>
      </c>
    </row>
    <row r="291" spans="1:21" ht="18" customHeight="1" x14ac:dyDescent="0.3">
      <c r="A291" s="1108">
        <v>41</v>
      </c>
      <c r="B291" s="1081" t="s">
        <v>219</v>
      </c>
      <c r="C291" s="544" t="s">
        <v>252</v>
      </c>
      <c r="D291" s="545">
        <v>0</v>
      </c>
      <c r="E291" s="545">
        <v>0</v>
      </c>
      <c r="F291" s="545">
        <v>0</v>
      </c>
      <c r="G291" s="545">
        <v>0</v>
      </c>
      <c r="H291" s="545">
        <v>0</v>
      </c>
      <c r="I291" s="545">
        <v>0</v>
      </c>
      <c r="J291" s="546">
        <v>0</v>
      </c>
      <c r="K291" s="545">
        <v>51</v>
      </c>
      <c r="L291" s="545">
        <v>73</v>
      </c>
      <c r="M291" s="545">
        <v>25</v>
      </c>
      <c r="N291" s="545">
        <v>5</v>
      </c>
      <c r="O291" s="545">
        <v>7</v>
      </c>
      <c r="P291" s="545">
        <v>0</v>
      </c>
      <c r="Q291" s="545"/>
      <c r="R291" s="545"/>
      <c r="S291" s="545"/>
      <c r="T291" s="546">
        <f t="shared" si="41"/>
        <v>161</v>
      </c>
      <c r="U291" s="547">
        <f t="shared" si="39"/>
        <v>161</v>
      </c>
    </row>
    <row r="292" spans="1:21" ht="18" customHeight="1" x14ac:dyDescent="0.3">
      <c r="A292" s="1109"/>
      <c r="B292" s="1082"/>
      <c r="C292" s="548" t="s">
        <v>253</v>
      </c>
      <c r="D292" s="549">
        <v>0</v>
      </c>
      <c r="E292" s="549">
        <v>0</v>
      </c>
      <c r="F292" s="549">
        <v>0</v>
      </c>
      <c r="G292" s="549">
        <v>0</v>
      </c>
      <c r="H292" s="549">
        <v>0</v>
      </c>
      <c r="I292" s="549">
        <v>0</v>
      </c>
      <c r="J292" s="550">
        <v>0</v>
      </c>
      <c r="K292" s="549">
        <v>59</v>
      </c>
      <c r="L292" s="549">
        <v>79</v>
      </c>
      <c r="M292" s="549">
        <v>28</v>
      </c>
      <c r="N292" s="549">
        <v>14</v>
      </c>
      <c r="O292" s="549">
        <v>18</v>
      </c>
      <c r="P292" s="549">
        <v>2</v>
      </c>
      <c r="Q292" s="549"/>
      <c r="R292" s="549"/>
      <c r="S292" s="549"/>
      <c r="T292" s="550">
        <f t="shared" si="41"/>
        <v>200</v>
      </c>
      <c r="U292" s="551">
        <f t="shared" si="39"/>
        <v>200</v>
      </c>
    </row>
    <row r="293" spans="1:21" ht="18" customHeight="1" x14ac:dyDescent="0.3">
      <c r="A293" s="1109"/>
      <c r="B293" s="1082"/>
      <c r="C293" s="548" t="s">
        <v>22</v>
      </c>
      <c r="D293" s="549">
        <v>0</v>
      </c>
      <c r="E293" s="549">
        <v>0</v>
      </c>
      <c r="F293" s="549">
        <v>0</v>
      </c>
      <c r="G293" s="549">
        <v>0</v>
      </c>
      <c r="H293" s="549">
        <v>0</v>
      </c>
      <c r="I293" s="549">
        <v>0</v>
      </c>
      <c r="J293" s="550">
        <v>0</v>
      </c>
      <c r="K293" s="549">
        <f>SUM(K291:K292)</f>
        <v>110</v>
      </c>
      <c r="L293" s="549">
        <f t="shared" ref="L293:S293" si="45">SUM(L291:L292)</f>
        <v>152</v>
      </c>
      <c r="M293" s="549">
        <f t="shared" si="45"/>
        <v>53</v>
      </c>
      <c r="N293" s="549">
        <f t="shared" si="45"/>
        <v>19</v>
      </c>
      <c r="O293" s="549">
        <f t="shared" si="45"/>
        <v>25</v>
      </c>
      <c r="P293" s="549">
        <f t="shared" si="45"/>
        <v>2</v>
      </c>
      <c r="Q293" s="549">
        <f t="shared" si="45"/>
        <v>0</v>
      </c>
      <c r="R293" s="549">
        <f t="shared" si="45"/>
        <v>0</v>
      </c>
      <c r="S293" s="549">
        <f t="shared" si="45"/>
        <v>0</v>
      </c>
      <c r="T293" s="550">
        <f t="shared" si="41"/>
        <v>361</v>
      </c>
      <c r="U293" s="551">
        <f t="shared" si="39"/>
        <v>361</v>
      </c>
    </row>
    <row r="294" spans="1:21" ht="18" customHeight="1" x14ac:dyDescent="0.3">
      <c r="A294" s="1109"/>
      <c r="B294" s="1082"/>
      <c r="C294" s="548" t="s">
        <v>83</v>
      </c>
      <c r="D294" s="549">
        <v>0</v>
      </c>
      <c r="E294" s="549">
        <v>0</v>
      </c>
      <c r="F294" s="549">
        <v>0</v>
      </c>
      <c r="G294" s="549">
        <v>0</v>
      </c>
      <c r="H294" s="549">
        <v>0</v>
      </c>
      <c r="I294" s="549">
        <v>0</v>
      </c>
      <c r="J294" s="550">
        <v>0</v>
      </c>
      <c r="K294" s="549">
        <v>126</v>
      </c>
      <c r="L294" s="549">
        <v>141</v>
      </c>
      <c r="M294" s="549">
        <v>51</v>
      </c>
      <c r="N294" s="549">
        <v>15</v>
      </c>
      <c r="O294" s="549">
        <v>30</v>
      </c>
      <c r="P294" s="549">
        <v>2</v>
      </c>
      <c r="Q294" s="549"/>
      <c r="R294" s="549"/>
      <c r="S294" s="549"/>
      <c r="T294" s="550">
        <f t="shared" si="41"/>
        <v>365</v>
      </c>
      <c r="U294" s="551">
        <f t="shared" si="39"/>
        <v>365</v>
      </c>
    </row>
    <row r="295" spans="1:21" ht="18" customHeight="1" x14ac:dyDescent="0.3">
      <c r="A295" s="1109"/>
      <c r="B295" s="1082"/>
      <c r="C295" s="548" t="s">
        <v>254</v>
      </c>
      <c r="D295" s="549">
        <v>0</v>
      </c>
      <c r="E295" s="549">
        <v>0</v>
      </c>
      <c r="F295" s="549">
        <v>0</v>
      </c>
      <c r="G295" s="549">
        <v>0</v>
      </c>
      <c r="H295" s="549">
        <v>0</v>
      </c>
      <c r="I295" s="549">
        <v>0</v>
      </c>
      <c r="J295" s="550">
        <v>0</v>
      </c>
      <c r="K295" s="549">
        <v>112</v>
      </c>
      <c r="L295" s="549">
        <v>151</v>
      </c>
      <c r="M295" s="549">
        <v>55</v>
      </c>
      <c r="N295" s="549">
        <v>16</v>
      </c>
      <c r="O295" s="549">
        <v>17</v>
      </c>
      <c r="P295" s="549">
        <v>2</v>
      </c>
      <c r="Q295" s="549"/>
      <c r="R295" s="549"/>
      <c r="S295" s="549"/>
      <c r="T295" s="550">
        <f t="shared" si="41"/>
        <v>353</v>
      </c>
      <c r="U295" s="551">
        <f t="shared" si="39"/>
        <v>353</v>
      </c>
    </row>
    <row r="296" spans="1:21" ht="18" customHeight="1" x14ac:dyDescent="0.3">
      <c r="A296" s="1109"/>
      <c r="B296" s="1082"/>
      <c r="C296" s="548" t="s">
        <v>85</v>
      </c>
      <c r="D296" s="549">
        <v>0</v>
      </c>
      <c r="E296" s="549">
        <v>0</v>
      </c>
      <c r="F296" s="549">
        <v>0</v>
      </c>
      <c r="G296" s="549">
        <v>0</v>
      </c>
      <c r="H296" s="549">
        <v>0</v>
      </c>
      <c r="I296" s="549">
        <v>0</v>
      </c>
      <c r="J296" s="550">
        <v>0</v>
      </c>
      <c r="K296" s="549">
        <v>146</v>
      </c>
      <c r="L296" s="549">
        <v>163</v>
      </c>
      <c r="M296" s="549">
        <v>73</v>
      </c>
      <c r="N296" s="549">
        <v>80</v>
      </c>
      <c r="O296" s="549">
        <v>33</v>
      </c>
      <c r="P296" s="549">
        <v>2</v>
      </c>
      <c r="Q296" s="549"/>
      <c r="R296" s="549"/>
      <c r="S296" s="549"/>
      <c r="T296" s="550">
        <f t="shared" si="41"/>
        <v>497</v>
      </c>
      <c r="U296" s="551">
        <f t="shared" si="39"/>
        <v>497</v>
      </c>
    </row>
    <row r="297" spans="1:21" ht="18" customHeight="1" x14ac:dyDescent="0.3">
      <c r="A297" s="1110"/>
      <c r="B297" s="1083"/>
      <c r="C297" s="552" t="s">
        <v>255</v>
      </c>
      <c r="D297" s="553">
        <v>0</v>
      </c>
      <c r="E297" s="553">
        <v>0</v>
      </c>
      <c r="F297" s="553">
        <v>0</v>
      </c>
      <c r="G297" s="553">
        <v>0</v>
      </c>
      <c r="H297" s="553">
        <v>0</v>
      </c>
      <c r="I297" s="553">
        <v>0</v>
      </c>
      <c r="J297" s="554">
        <v>0</v>
      </c>
      <c r="K297" s="553">
        <v>86</v>
      </c>
      <c r="L297" s="553">
        <v>105</v>
      </c>
      <c r="M297" s="553">
        <v>41</v>
      </c>
      <c r="N297" s="553">
        <v>12</v>
      </c>
      <c r="O297" s="553">
        <v>8</v>
      </c>
      <c r="P297" s="553">
        <v>2</v>
      </c>
      <c r="Q297" s="553"/>
      <c r="R297" s="553"/>
      <c r="S297" s="553"/>
      <c r="T297" s="554">
        <f t="shared" si="41"/>
        <v>254</v>
      </c>
      <c r="U297" s="555">
        <f t="shared" si="39"/>
        <v>254</v>
      </c>
    </row>
    <row r="298" spans="1:21" ht="18" customHeight="1" x14ac:dyDescent="0.3">
      <c r="A298" s="1097">
        <v>42</v>
      </c>
      <c r="B298" s="1081" t="s">
        <v>220</v>
      </c>
      <c r="C298" s="544" t="s">
        <v>252</v>
      </c>
      <c r="D298" s="545">
        <v>0</v>
      </c>
      <c r="E298" s="545">
        <v>0</v>
      </c>
      <c r="F298" s="545">
        <v>0</v>
      </c>
      <c r="G298" s="545">
        <v>0</v>
      </c>
      <c r="H298" s="545">
        <v>0</v>
      </c>
      <c r="I298" s="545">
        <v>0</v>
      </c>
      <c r="J298" s="546">
        <v>0</v>
      </c>
      <c r="K298" s="545">
        <v>0</v>
      </c>
      <c r="L298" s="545">
        <v>4</v>
      </c>
      <c r="M298" s="545">
        <v>43</v>
      </c>
      <c r="N298" s="545">
        <v>4</v>
      </c>
      <c r="O298" s="545">
        <v>1</v>
      </c>
      <c r="P298" s="545">
        <v>1</v>
      </c>
      <c r="Q298" s="545"/>
      <c r="R298" s="545"/>
      <c r="S298" s="545"/>
      <c r="T298" s="546">
        <f t="shared" si="41"/>
        <v>53</v>
      </c>
      <c r="U298" s="547">
        <f t="shared" si="39"/>
        <v>53</v>
      </c>
    </row>
    <row r="299" spans="1:21" ht="18" customHeight="1" x14ac:dyDescent="0.3">
      <c r="A299" s="1098"/>
      <c r="B299" s="1082"/>
      <c r="C299" s="548" t="s">
        <v>253</v>
      </c>
      <c r="D299" s="549">
        <v>0</v>
      </c>
      <c r="E299" s="549">
        <v>0</v>
      </c>
      <c r="F299" s="549">
        <v>0</v>
      </c>
      <c r="G299" s="549">
        <v>0</v>
      </c>
      <c r="H299" s="549">
        <v>0</v>
      </c>
      <c r="I299" s="549">
        <v>0</v>
      </c>
      <c r="J299" s="550">
        <v>0</v>
      </c>
      <c r="K299" s="549">
        <v>0</v>
      </c>
      <c r="L299" s="549">
        <v>2</v>
      </c>
      <c r="M299" s="549">
        <v>31</v>
      </c>
      <c r="N299" s="549">
        <v>4</v>
      </c>
      <c r="O299" s="549">
        <v>10</v>
      </c>
      <c r="P299" s="549">
        <v>4</v>
      </c>
      <c r="Q299" s="549"/>
      <c r="R299" s="549"/>
      <c r="S299" s="549"/>
      <c r="T299" s="550">
        <f t="shared" ref="T299:T330" si="46">P299+O299+N299+M299+L299+K299</f>
        <v>51</v>
      </c>
      <c r="U299" s="551">
        <f t="shared" si="39"/>
        <v>51</v>
      </c>
    </row>
    <row r="300" spans="1:21" ht="18" customHeight="1" x14ac:dyDescent="0.3">
      <c r="A300" s="1098"/>
      <c r="B300" s="1082"/>
      <c r="C300" s="548" t="s">
        <v>22</v>
      </c>
      <c r="D300" s="549">
        <v>0</v>
      </c>
      <c r="E300" s="549">
        <v>0</v>
      </c>
      <c r="F300" s="549">
        <v>0</v>
      </c>
      <c r="G300" s="549">
        <v>0</v>
      </c>
      <c r="H300" s="549">
        <v>0</v>
      </c>
      <c r="I300" s="549">
        <v>0</v>
      </c>
      <c r="J300" s="550">
        <v>0</v>
      </c>
      <c r="K300" s="549">
        <f>SUM(K298:K299)</f>
        <v>0</v>
      </c>
      <c r="L300" s="549">
        <f t="shared" ref="L300:S300" si="47">SUM(L298:L299)</f>
        <v>6</v>
      </c>
      <c r="M300" s="549">
        <f t="shared" si="47"/>
        <v>74</v>
      </c>
      <c r="N300" s="549">
        <f t="shared" si="47"/>
        <v>8</v>
      </c>
      <c r="O300" s="549">
        <f t="shared" si="47"/>
        <v>11</v>
      </c>
      <c r="P300" s="549">
        <f t="shared" si="47"/>
        <v>5</v>
      </c>
      <c r="Q300" s="549">
        <f t="shared" si="47"/>
        <v>0</v>
      </c>
      <c r="R300" s="549">
        <f t="shared" si="47"/>
        <v>0</v>
      </c>
      <c r="S300" s="549">
        <f t="shared" si="47"/>
        <v>0</v>
      </c>
      <c r="T300" s="550">
        <f t="shared" si="46"/>
        <v>104</v>
      </c>
      <c r="U300" s="551">
        <f t="shared" si="39"/>
        <v>104</v>
      </c>
    </row>
    <row r="301" spans="1:21" ht="18" customHeight="1" x14ac:dyDescent="0.3">
      <c r="A301" s="1098"/>
      <c r="B301" s="1082"/>
      <c r="C301" s="548" t="s">
        <v>83</v>
      </c>
      <c r="D301" s="549">
        <v>0</v>
      </c>
      <c r="E301" s="549">
        <v>0</v>
      </c>
      <c r="F301" s="549">
        <v>0</v>
      </c>
      <c r="G301" s="549">
        <v>0</v>
      </c>
      <c r="H301" s="549">
        <v>0</v>
      </c>
      <c r="I301" s="549">
        <v>0</v>
      </c>
      <c r="J301" s="550">
        <v>0</v>
      </c>
      <c r="K301" s="549">
        <v>0</v>
      </c>
      <c r="L301" s="549">
        <v>1</v>
      </c>
      <c r="M301" s="549">
        <v>75</v>
      </c>
      <c r="N301" s="549">
        <v>7</v>
      </c>
      <c r="O301" s="549">
        <v>9</v>
      </c>
      <c r="P301" s="549">
        <v>12</v>
      </c>
      <c r="Q301" s="549"/>
      <c r="R301" s="549"/>
      <c r="S301" s="549"/>
      <c r="T301" s="550">
        <f t="shared" si="46"/>
        <v>104</v>
      </c>
      <c r="U301" s="551">
        <f t="shared" si="39"/>
        <v>104</v>
      </c>
    </row>
    <row r="302" spans="1:21" ht="18" customHeight="1" x14ac:dyDescent="0.3">
      <c r="A302" s="1098"/>
      <c r="B302" s="1082"/>
      <c r="C302" s="548" t="s">
        <v>254</v>
      </c>
      <c r="D302" s="549">
        <v>0</v>
      </c>
      <c r="E302" s="549">
        <v>0</v>
      </c>
      <c r="F302" s="549">
        <v>0</v>
      </c>
      <c r="G302" s="549">
        <v>0</v>
      </c>
      <c r="H302" s="549">
        <v>0</v>
      </c>
      <c r="I302" s="549">
        <v>0</v>
      </c>
      <c r="J302" s="550">
        <v>0</v>
      </c>
      <c r="K302" s="549">
        <v>0</v>
      </c>
      <c r="L302" s="549">
        <v>1</v>
      </c>
      <c r="M302" s="549">
        <v>75</v>
      </c>
      <c r="N302" s="549">
        <v>8</v>
      </c>
      <c r="O302" s="549">
        <v>4</v>
      </c>
      <c r="P302" s="549">
        <v>5</v>
      </c>
      <c r="Q302" s="549"/>
      <c r="R302" s="549"/>
      <c r="S302" s="549"/>
      <c r="T302" s="550">
        <f t="shared" si="46"/>
        <v>93</v>
      </c>
      <c r="U302" s="551">
        <f t="shared" si="39"/>
        <v>93</v>
      </c>
    </row>
    <row r="303" spans="1:21" ht="18" customHeight="1" x14ac:dyDescent="0.3">
      <c r="A303" s="1098"/>
      <c r="B303" s="1082"/>
      <c r="C303" s="548" t="s">
        <v>85</v>
      </c>
      <c r="D303" s="549">
        <v>0</v>
      </c>
      <c r="E303" s="549">
        <v>0</v>
      </c>
      <c r="F303" s="549">
        <v>0</v>
      </c>
      <c r="G303" s="549">
        <v>0</v>
      </c>
      <c r="H303" s="549">
        <v>0</v>
      </c>
      <c r="I303" s="549">
        <v>0</v>
      </c>
      <c r="J303" s="550">
        <v>0</v>
      </c>
      <c r="K303" s="549">
        <v>16</v>
      </c>
      <c r="L303" s="549">
        <v>9</v>
      </c>
      <c r="M303" s="549">
        <v>152</v>
      </c>
      <c r="N303" s="549">
        <v>63</v>
      </c>
      <c r="O303" s="549">
        <v>19</v>
      </c>
      <c r="P303" s="549">
        <v>76</v>
      </c>
      <c r="Q303" s="549"/>
      <c r="R303" s="549"/>
      <c r="S303" s="549"/>
      <c r="T303" s="550">
        <f t="shared" si="46"/>
        <v>335</v>
      </c>
      <c r="U303" s="551">
        <f t="shared" si="39"/>
        <v>335</v>
      </c>
    </row>
    <row r="304" spans="1:21" ht="18" customHeight="1" x14ac:dyDescent="0.3">
      <c r="A304" s="1099"/>
      <c r="B304" s="1083"/>
      <c r="C304" s="552" t="s">
        <v>255</v>
      </c>
      <c r="D304" s="553">
        <v>0</v>
      </c>
      <c r="E304" s="553">
        <v>0</v>
      </c>
      <c r="F304" s="553">
        <v>0</v>
      </c>
      <c r="G304" s="553">
        <v>0</v>
      </c>
      <c r="H304" s="553">
        <v>0</v>
      </c>
      <c r="I304" s="553">
        <v>0</v>
      </c>
      <c r="J304" s="554">
        <v>0</v>
      </c>
      <c r="K304" s="553">
        <v>0</v>
      </c>
      <c r="L304" s="553">
        <v>1</v>
      </c>
      <c r="M304" s="553">
        <v>73</v>
      </c>
      <c r="N304" s="553">
        <v>7</v>
      </c>
      <c r="O304" s="553">
        <v>9</v>
      </c>
      <c r="P304" s="553">
        <v>4</v>
      </c>
      <c r="Q304" s="553"/>
      <c r="R304" s="553"/>
      <c r="S304" s="553"/>
      <c r="T304" s="554">
        <f t="shared" si="46"/>
        <v>94</v>
      </c>
      <c r="U304" s="555">
        <f t="shared" si="39"/>
        <v>94</v>
      </c>
    </row>
    <row r="305" spans="1:21" ht="18" customHeight="1" x14ac:dyDescent="0.3">
      <c r="A305" s="1097">
        <v>43</v>
      </c>
      <c r="B305" s="1084" t="s">
        <v>221</v>
      </c>
      <c r="C305" s="556" t="s">
        <v>252</v>
      </c>
      <c r="D305" s="557">
        <v>0</v>
      </c>
      <c r="E305" s="557">
        <v>0</v>
      </c>
      <c r="F305" s="557">
        <v>0</v>
      </c>
      <c r="G305" s="557">
        <v>0</v>
      </c>
      <c r="H305" s="557">
        <v>0</v>
      </c>
      <c r="I305" s="557">
        <v>0</v>
      </c>
      <c r="J305" s="558">
        <v>0</v>
      </c>
      <c r="K305" s="557">
        <v>1</v>
      </c>
      <c r="L305" s="557">
        <v>1</v>
      </c>
      <c r="M305" s="557">
        <v>15</v>
      </c>
      <c r="N305" s="557">
        <v>3</v>
      </c>
      <c r="O305" s="557">
        <v>1</v>
      </c>
      <c r="P305" s="557">
        <v>0</v>
      </c>
      <c r="Q305" s="557"/>
      <c r="R305" s="557"/>
      <c r="S305" s="557"/>
      <c r="T305" s="558">
        <f t="shared" si="46"/>
        <v>21</v>
      </c>
      <c r="U305" s="560">
        <f t="shared" si="39"/>
        <v>21</v>
      </c>
    </row>
    <row r="306" spans="1:21" ht="18" customHeight="1" x14ac:dyDescent="0.3">
      <c r="A306" s="1098"/>
      <c r="B306" s="1085"/>
      <c r="C306" s="548" t="s">
        <v>253</v>
      </c>
      <c r="D306" s="549">
        <v>0</v>
      </c>
      <c r="E306" s="549">
        <v>0</v>
      </c>
      <c r="F306" s="549">
        <v>0</v>
      </c>
      <c r="G306" s="549">
        <v>0</v>
      </c>
      <c r="H306" s="549">
        <v>0</v>
      </c>
      <c r="I306" s="549">
        <v>0</v>
      </c>
      <c r="J306" s="550">
        <v>0</v>
      </c>
      <c r="K306" s="549">
        <v>1</v>
      </c>
      <c r="L306" s="549">
        <v>3</v>
      </c>
      <c r="M306" s="549">
        <v>9</v>
      </c>
      <c r="N306" s="549">
        <v>14</v>
      </c>
      <c r="O306" s="549">
        <v>4</v>
      </c>
      <c r="P306" s="549">
        <v>5</v>
      </c>
      <c r="Q306" s="549"/>
      <c r="R306" s="549"/>
      <c r="S306" s="549"/>
      <c r="T306" s="550">
        <f t="shared" si="46"/>
        <v>36</v>
      </c>
      <c r="U306" s="562">
        <f t="shared" si="39"/>
        <v>36</v>
      </c>
    </row>
    <row r="307" spans="1:21" ht="18" customHeight="1" x14ac:dyDescent="0.3">
      <c r="A307" s="1098"/>
      <c r="B307" s="1085"/>
      <c r="C307" s="548" t="s">
        <v>22</v>
      </c>
      <c r="D307" s="549">
        <v>0</v>
      </c>
      <c r="E307" s="549">
        <v>0</v>
      </c>
      <c r="F307" s="549">
        <v>0</v>
      </c>
      <c r="G307" s="549">
        <v>0</v>
      </c>
      <c r="H307" s="549">
        <v>0</v>
      </c>
      <c r="I307" s="549">
        <v>0</v>
      </c>
      <c r="J307" s="550">
        <v>0</v>
      </c>
      <c r="K307" s="549">
        <f>SUM(K305:K306)</f>
        <v>2</v>
      </c>
      <c r="L307" s="549">
        <f t="shared" ref="L307:S307" si="48">SUM(L305:L306)</f>
        <v>4</v>
      </c>
      <c r="M307" s="549">
        <f t="shared" si="48"/>
        <v>24</v>
      </c>
      <c r="N307" s="549">
        <f t="shared" si="48"/>
        <v>17</v>
      </c>
      <c r="O307" s="549">
        <f t="shared" si="48"/>
        <v>5</v>
      </c>
      <c r="P307" s="549">
        <f t="shared" si="48"/>
        <v>5</v>
      </c>
      <c r="Q307" s="549">
        <f t="shared" si="48"/>
        <v>0</v>
      </c>
      <c r="R307" s="549">
        <f t="shared" si="48"/>
        <v>0</v>
      </c>
      <c r="S307" s="549">
        <f t="shared" si="48"/>
        <v>0</v>
      </c>
      <c r="T307" s="550">
        <f t="shared" si="46"/>
        <v>57</v>
      </c>
      <c r="U307" s="562">
        <f t="shared" si="39"/>
        <v>57</v>
      </c>
    </row>
    <row r="308" spans="1:21" ht="18" customHeight="1" x14ac:dyDescent="0.3">
      <c r="A308" s="1098"/>
      <c r="B308" s="1085"/>
      <c r="C308" s="548" t="s">
        <v>83</v>
      </c>
      <c r="D308" s="549">
        <v>0</v>
      </c>
      <c r="E308" s="549">
        <v>0</v>
      </c>
      <c r="F308" s="549">
        <v>0</v>
      </c>
      <c r="G308" s="549">
        <v>0</v>
      </c>
      <c r="H308" s="549">
        <v>0</v>
      </c>
      <c r="I308" s="549">
        <v>0</v>
      </c>
      <c r="J308" s="550">
        <v>0</v>
      </c>
      <c r="K308" s="549">
        <v>3</v>
      </c>
      <c r="L308" s="549">
        <v>4</v>
      </c>
      <c r="M308" s="549">
        <v>22</v>
      </c>
      <c r="N308" s="549">
        <v>17</v>
      </c>
      <c r="O308" s="549">
        <v>6</v>
      </c>
      <c r="P308" s="549">
        <v>9</v>
      </c>
      <c r="Q308" s="549"/>
      <c r="R308" s="549"/>
      <c r="S308" s="549"/>
      <c r="T308" s="550">
        <f t="shared" si="46"/>
        <v>61</v>
      </c>
      <c r="U308" s="562">
        <f t="shared" si="39"/>
        <v>61</v>
      </c>
    </row>
    <row r="309" spans="1:21" ht="18" customHeight="1" x14ac:dyDescent="0.3">
      <c r="A309" s="1098"/>
      <c r="B309" s="1085"/>
      <c r="C309" s="548" t="s">
        <v>254</v>
      </c>
      <c r="D309" s="549">
        <v>0</v>
      </c>
      <c r="E309" s="549">
        <v>0</v>
      </c>
      <c r="F309" s="549">
        <v>0</v>
      </c>
      <c r="G309" s="549">
        <v>0</v>
      </c>
      <c r="H309" s="549">
        <v>0</v>
      </c>
      <c r="I309" s="549">
        <v>0</v>
      </c>
      <c r="J309" s="550">
        <v>0</v>
      </c>
      <c r="K309" s="549">
        <v>3</v>
      </c>
      <c r="L309" s="549">
        <v>2</v>
      </c>
      <c r="M309" s="549">
        <v>11</v>
      </c>
      <c r="N309" s="549">
        <v>19</v>
      </c>
      <c r="O309" s="549">
        <v>7</v>
      </c>
      <c r="P309" s="549">
        <v>3</v>
      </c>
      <c r="Q309" s="549"/>
      <c r="R309" s="549"/>
      <c r="S309" s="549"/>
      <c r="T309" s="550">
        <f t="shared" si="46"/>
        <v>45</v>
      </c>
      <c r="U309" s="562">
        <f t="shared" si="39"/>
        <v>45</v>
      </c>
    </row>
    <row r="310" spans="1:21" ht="18" customHeight="1" x14ac:dyDescent="0.3">
      <c r="A310" s="1098"/>
      <c r="B310" s="1085"/>
      <c r="C310" s="548" t="s">
        <v>85</v>
      </c>
      <c r="D310" s="549">
        <v>0</v>
      </c>
      <c r="E310" s="549">
        <v>0</v>
      </c>
      <c r="F310" s="549">
        <v>0</v>
      </c>
      <c r="G310" s="549">
        <v>0</v>
      </c>
      <c r="H310" s="549">
        <v>0</v>
      </c>
      <c r="I310" s="549">
        <v>0</v>
      </c>
      <c r="J310" s="550">
        <v>0</v>
      </c>
      <c r="K310" s="549">
        <v>3</v>
      </c>
      <c r="L310" s="549">
        <v>3</v>
      </c>
      <c r="M310" s="549">
        <v>24</v>
      </c>
      <c r="N310" s="549">
        <v>17</v>
      </c>
      <c r="O310" s="549">
        <v>4</v>
      </c>
      <c r="P310" s="549">
        <v>3</v>
      </c>
      <c r="Q310" s="549"/>
      <c r="R310" s="549"/>
      <c r="S310" s="549"/>
      <c r="T310" s="550">
        <f t="shared" si="46"/>
        <v>54</v>
      </c>
      <c r="U310" s="562">
        <f t="shared" si="39"/>
        <v>54</v>
      </c>
    </row>
    <row r="311" spans="1:21" ht="18" customHeight="1" x14ac:dyDescent="0.3">
      <c r="A311" s="1099"/>
      <c r="B311" s="1086"/>
      <c r="C311" s="563" t="s">
        <v>255</v>
      </c>
      <c r="D311" s="564">
        <v>0</v>
      </c>
      <c r="E311" s="564">
        <v>0</v>
      </c>
      <c r="F311" s="564">
        <v>0</v>
      </c>
      <c r="G311" s="564">
        <v>0</v>
      </c>
      <c r="H311" s="564">
        <v>0</v>
      </c>
      <c r="I311" s="564">
        <v>0</v>
      </c>
      <c r="J311" s="565">
        <v>0</v>
      </c>
      <c r="K311" s="564">
        <v>3</v>
      </c>
      <c r="L311" s="564">
        <v>2</v>
      </c>
      <c r="M311" s="564">
        <v>15</v>
      </c>
      <c r="N311" s="564">
        <v>17</v>
      </c>
      <c r="O311" s="564">
        <v>5</v>
      </c>
      <c r="P311" s="564">
        <v>3</v>
      </c>
      <c r="Q311" s="564"/>
      <c r="R311" s="564"/>
      <c r="S311" s="564"/>
      <c r="T311" s="565">
        <f t="shared" si="46"/>
        <v>45</v>
      </c>
      <c r="U311" s="567">
        <f t="shared" si="39"/>
        <v>45</v>
      </c>
    </row>
    <row r="312" spans="1:21" ht="18" customHeight="1" x14ac:dyDescent="0.3">
      <c r="A312" s="1097">
        <v>44</v>
      </c>
      <c r="B312" s="1081" t="s">
        <v>222</v>
      </c>
      <c r="C312" s="544" t="s">
        <v>252</v>
      </c>
      <c r="D312" s="545">
        <v>0</v>
      </c>
      <c r="E312" s="545">
        <v>0</v>
      </c>
      <c r="F312" s="545">
        <v>0</v>
      </c>
      <c r="G312" s="545">
        <v>0</v>
      </c>
      <c r="H312" s="545">
        <v>0</v>
      </c>
      <c r="I312" s="545">
        <v>0</v>
      </c>
      <c r="J312" s="546">
        <v>0</v>
      </c>
      <c r="K312" s="545">
        <v>124</v>
      </c>
      <c r="L312" s="545">
        <v>125</v>
      </c>
      <c r="M312" s="545">
        <v>134</v>
      </c>
      <c r="N312" s="545">
        <v>104</v>
      </c>
      <c r="O312" s="545">
        <v>94</v>
      </c>
      <c r="P312" s="545">
        <v>66</v>
      </c>
      <c r="Q312" s="545"/>
      <c r="R312" s="545"/>
      <c r="S312" s="545"/>
      <c r="T312" s="546">
        <f t="shared" si="46"/>
        <v>647</v>
      </c>
      <c r="U312" s="547">
        <f t="shared" si="39"/>
        <v>647</v>
      </c>
    </row>
    <row r="313" spans="1:21" ht="18" customHeight="1" x14ac:dyDescent="0.3">
      <c r="A313" s="1098"/>
      <c r="B313" s="1082"/>
      <c r="C313" s="548" t="s">
        <v>253</v>
      </c>
      <c r="D313" s="549">
        <v>0</v>
      </c>
      <c r="E313" s="549">
        <v>0</v>
      </c>
      <c r="F313" s="549">
        <v>0</v>
      </c>
      <c r="G313" s="549">
        <v>0</v>
      </c>
      <c r="H313" s="549">
        <v>0</v>
      </c>
      <c r="I313" s="549">
        <v>0</v>
      </c>
      <c r="J313" s="550">
        <v>0</v>
      </c>
      <c r="K313" s="549">
        <v>150</v>
      </c>
      <c r="L313" s="549">
        <v>147</v>
      </c>
      <c r="M313" s="549">
        <v>142</v>
      </c>
      <c r="N313" s="549">
        <v>107</v>
      </c>
      <c r="O313" s="549">
        <v>125</v>
      </c>
      <c r="P313" s="549">
        <v>83</v>
      </c>
      <c r="Q313" s="549"/>
      <c r="R313" s="549"/>
      <c r="S313" s="549"/>
      <c r="T313" s="550">
        <f t="shared" si="46"/>
        <v>754</v>
      </c>
      <c r="U313" s="551">
        <f t="shared" si="39"/>
        <v>754</v>
      </c>
    </row>
    <row r="314" spans="1:21" ht="18" customHeight="1" x14ac:dyDescent="0.3">
      <c r="A314" s="1098"/>
      <c r="B314" s="1082"/>
      <c r="C314" s="548" t="s">
        <v>22</v>
      </c>
      <c r="D314" s="549">
        <v>0</v>
      </c>
      <c r="E314" s="549">
        <v>0</v>
      </c>
      <c r="F314" s="549">
        <v>0</v>
      </c>
      <c r="G314" s="549">
        <v>0</v>
      </c>
      <c r="H314" s="549">
        <v>0</v>
      </c>
      <c r="I314" s="549">
        <v>0</v>
      </c>
      <c r="J314" s="550">
        <v>0</v>
      </c>
      <c r="K314" s="549">
        <f>SUM(K312:K313)</f>
        <v>274</v>
      </c>
      <c r="L314" s="549">
        <f t="shared" ref="L314:S314" si="49">SUM(L312:L313)</f>
        <v>272</v>
      </c>
      <c r="M314" s="549">
        <f t="shared" si="49"/>
        <v>276</v>
      </c>
      <c r="N314" s="549">
        <f t="shared" si="49"/>
        <v>211</v>
      </c>
      <c r="O314" s="549">
        <f t="shared" si="49"/>
        <v>219</v>
      </c>
      <c r="P314" s="549">
        <f t="shared" si="49"/>
        <v>149</v>
      </c>
      <c r="Q314" s="549">
        <f t="shared" si="49"/>
        <v>0</v>
      </c>
      <c r="R314" s="549">
        <f t="shared" si="49"/>
        <v>0</v>
      </c>
      <c r="S314" s="549">
        <f t="shared" si="49"/>
        <v>0</v>
      </c>
      <c r="T314" s="550">
        <f t="shared" si="46"/>
        <v>1401</v>
      </c>
      <c r="U314" s="551">
        <f t="shared" si="39"/>
        <v>1401</v>
      </c>
    </row>
    <row r="315" spans="1:21" ht="18" customHeight="1" x14ac:dyDescent="0.3">
      <c r="A315" s="1098"/>
      <c r="B315" s="1082"/>
      <c r="C315" s="548" t="s">
        <v>83</v>
      </c>
      <c r="D315" s="549">
        <v>0</v>
      </c>
      <c r="E315" s="549">
        <v>0</v>
      </c>
      <c r="F315" s="549">
        <v>0</v>
      </c>
      <c r="G315" s="549">
        <v>0</v>
      </c>
      <c r="H315" s="549">
        <v>0</v>
      </c>
      <c r="I315" s="549">
        <v>0</v>
      </c>
      <c r="J315" s="550">
        <v>0</v>
      </c>
      <c r="K315" s="549">
        <v>267</v>
      </c>
      <c r="L315" s="549">
        <v>271</v>
      </c>
      <c r="M315" s="549">
        <v>227</v>
      </c>
      <c r="N315" s="549">
        <v>211</v>
      </c>
      <c r="O315" s="549">
        <v>220</v>
      </c>
      <c r="P315" s="549">
        <v>140</v>
      </c>
      <c r="Q315" s="549"/>
      <c r="R315" s="549"/>
      <c r="S315" s="549"/>
      <c r="T315" s="550">
        <f t="shared" si="46"/>
        <v>1336</v>
      </c>
      <c r="U315" s="551">
        <f t="shared" si="39"/>
        <v>1336</v>
      </c>
    </row>
    <row r="316" spans="1:21" ht="18" customHeight="1" x14ac:dyDescent="0.3">
      <c r="A316" s="1098"/>
      <c r="B316" s="1082"/>
      <c r="C316" s="548" t="s">
        <v>254</v>
      </c>
      <c r="D316" s="549">
        <v>0</v>
      </c>
      <c r="E316" s="549">
        <v>0</v>
      </c>
      <c r="F316" s="549">
        <v>0</v>
      </c>
      <c r="G316" s="549">
        <v>0</v>
      </c>
      <c r="H316" s="549">
        <v>0</v>
      </c>
      <c r="I316" s="549">
        <v>0</v>
      </c>
      <c r="J316" s="550">
        <v>0</v>
      </c>
      <c r="K316" s="549">
        <v>262</v>
      </c>
      <c r="L316" s="549">
        <v>268</v>
      </c>
      <c r="M316" s="549">
        <v>226</v>
      </c>
      <c r="N316" s="549">
        <v>211</v>
      </c>
      <c r="O316" s="549">
        <v>220</v>
      </c>
      <c r="P316" s="549">
        <v>139</v>
      </c>
      <c r="Q316" s="549"/>
      <c r="R316" s="549"/>
      <c r="S316" s="549"/>
      <c r="T316" s="550">
        <f t="shared" si="46"/>
        <v>1326</v>
      </c>
      <c r="U316" s="551">
        <f t="shared" si="39"/>
        <v>1326</v>
      </c>
    </row>
    <row r="317" spans="1:21" ht="18" customHeight="1" x14ac:dyDescent="0.3">
      <c r="A317" s="1098"/>
      <c r="B317" s="1082"/>
      <c r="C317" s="548" t="s">
        <v>85</v>
      </c>
      <c r="D317" s="549">
        <v>0</v>
      </c>
      <c r="E317" s="549">
        <v>0</v>
      </c>
      <c r="F317" s="549">
        <v>0</v>
      </c>
      <c r="G317" s="549">
        <v>0</v>
      </c>
      <c r="H317" s="549">
        <v>0</v>
      </c>
      <c r="I317" s="549">
        <v>0</v>
      </c>
      <c r="J317" s="550">
        <v>0</v>
      </c>
      <c r="K317" s="549">
        <v>260</v>
      </c>
      <c r="L317" s="549">
        <v>263</v>
      </c>
      <c r="M317" s="549">
        <v>237</v>
      </c>
      <c r="N317" s="549">
        <v>211</v>
      </c>
      <c r="O317" s="549">
        <v>220</v>
      </c>
      <c r="P317" s="549">
        <v>136</v>
      </c>
      <c r="Q317" s="549"/>
      <c r="R317" s="549"/>
      <c r="S317" s="549"/>
      <c r="T317" s="550">
        <f t="shared" si="46"/>
        <v>1327</v>
      </c>
      <c r="U317" s="551">
        <f t="shared" si="39"/>
        <v>1327</v>
      </c>
    </row>
    <row r="318" spans="1:21" ht="18" customHeight="1" x14ac:dyDescent="0.3">
      <c r="A318" s="1099"/>
      <c r="B318" s="1083"/>
      <c r="C318" s="552" t="s">
        <v>255</v>
      </c>
      <c r="D318" s="553">
        <v>0</v>
      </c>
      <c r="E318" s="553">
        <v>0</v>
      </c>
      <c r="F318" s="553">
        <v>0</v>
      </c>
      <c r="G318" s="553">
        <v>0</v>
      </c>
      <c r="H318" s="553">
        <v>0</v>
      </c>
      <c r="I318" s="553">
        <v>0</v>
      </c>
      <c r="J318" s="554">
        <v>0</v>
      </c>
      <c r="K318" s="553">
        <v>262</v>
      </c>
      <c r="L318" s="553">
        <v>264</v>
      </c>
      <c r="M318" s="553">
        <v>211</v>
      </c>
      <c r="N318" s="553">
        <v>211</v>
      </c>
      <c r="O318" s="553">
        <v>220</v>
      </c>
      <c r="P318" s="553">
        <v>125</v>
      </c>
      <c r="Q318" s="553"/>
      <c r="R318" s="553"/>
      <c r="S318" s="553"/>
      <c r="T318" s="554">
        <f t="shared" si="46"/>
        <v>1293</v>
      </c>
      <c r="U318" s="555">
        <f t="shared" si="39"/>
        <v>1293</v>
      </c>
    </row>
    <row r="319" spans="1:21" ht="18" customHeight="1" x14ac:dyDescent="0.3">
      <c r="A319" s="1097">
        <v>45</v>
      </c>
      <c r="B319" s="1084" t="s">
        <v>223</v>
      </c>
      <c r="C319" s="556" t="s">
        <v>252</v>
      </c>
      <c r="D319" s="557">
        <v>0</v>
      </c>
      <c r="E319" s="557">
        <v>0</v>
      </c>
      <c r="F319" s="557">
        <v>0</v>
      </c>
      <c r="G319" s="557">
        <v>0</v>
      </c>
      <c r="H319" s="557">
        <v>0</v>
      </c>
      <c r="I319" s="557">
        <v>0</v>
      </c>
      <c r="J319" s="558">
        <v>0</v>
      </c>
      <c r="K319" s="557">
        <v>1</v>
      </c>
      <c r="L319" s="557">
        <v>4</v>
      </c>
      <c r="M319" s="557">
        <v>2</v>
      </c>
      <c r="N319" s="557">
        <v>5</v>
      </c>
      <c r="O319" s="557">
        <v>7</v>
      </c>
      <c r="P319" s="557">
        <v>1</v>
      </c>
      <c r="Q319" s="557"/>
      <c r="R319" s="557"/>
      <c r="S319" s="557"/>
      <c r="T319" s="558">
        <f t="shared" si="46"/>
        <v>20</v>
      </c>
      <c r="U319" s="560">
        <f t="shared" si="39"/>
        <v>20</v>
      </c>
    </row>
    <row r="320" spans="1:21" ht="18" customHeight="1" x14ac:dyDescent="0.3">
      <c r="A320" s="1098"/>
      <c r="B320" s="1085"/>
      <c r="C320" s="548" t="s">
        <v>253</v>
      </c>
      <c r="D320" s="549">
        <v>0</v>
      </c>
      <c r="E320" s="549">
        <v>0</v>
      </c>
      <c r="F320" s="549">
        <v>0</v>
      </c>
      <c r="G320" s="549">
        <v>0</v>
      </c>
      <c r="H320" s="549">
        <v>0</v>
      </c>
      <c r="I320" s="549">
        <v>0</v>
      </c>
      <c r="J320" s="550">
        <v>0</v>
      </c>
      <c r="K320" s="549">
        <v>0</v>
      </c>
      <c r="L320" s="549">
        <v>5</v>
      </c>
      <c r="M320" s="549">
        <v>8</v>
      </c>
      <c r="N320" s="549">
        <v>4</v>
      </c>
      <c r="O320" s="549">
        <v>2</v>
      </c>
      <c r="P320" s="549">
        <v>1</v>
      </c>
      <c r="Q320" s="549"/>
      <c r="R320" s="549"/>
      <c r="S320" s="549"/>
      <c r="T320" s="550">
        <f t="shared" si="46"/>
        <v>20</v>
      </c>
      <c r="U320" s="562">
        <f t="shared" si="39"/>
        <v>20</v>
      </c>
    </row>
    <row r="321" spans="1:21" ht="18" customHeight="1" x14ac:dyDescent="0.3">
      <c r="A321" s="1098"/>
      <c r="B321" s="1085"/>
      <c r="C321" s="548" t="s">
        <v>22</v>
      </c>
      <c r="D321" s="549">
        <v>0</v>
      </c>
      <c r="E321" s="549">
        <v>0</v>
      </c>
      <c r="F321" s="549">
        <v>0</v>
      </c>
      <c r="G321" s="549">
        <v>0</v>
      </c>
      <c r="H321" s="549">
        <v>0</v>
      </c>
      <c r="I321" s="549">
        <v>0</v>
      </c>
      <c r="J321" s="550">
        <v>0</v>
      </c>
      <c r="K321" s="549">
        <f>SUM(K319:K320)</f>
        <v>1</v>
      </c>
      <c r="L321" s="549">
        <f t="shared" ref="L321:S321" si="50">SUM(L319:L320)</f>
        <v>9</v>
      </c>
      <c r="M321" s="549">
        <f t="shared" si="50"/>
        <v>10</v>
      </c>
      <c r="N321" s="549">
        <f t="shared" si="50"/>
        <v>9</v>
      </c>
      <c r="O321" s="549">
        <f t="shared" si="50"/>
        <v>9</v>
      </c>
      <c r="P321" s="549">
        <f t="shared" si="50"/>
        <v>2</v>
      </c>
      <c r="Q321" s="549">
        <f t="shared" si="50"/>
        <v>0</v>
      </c>
      <c r="R321" s="549">
        <f t="shared" si="50"/>
        <v>0</v>
      </c>
      <c r="S321" s="549">
        <f t="shared" si="50"/>
        <v>0</v>
      </c>
      <c r="T321" s="550">
        <f t="shared" si="46"/>
        <v>40</v>
      </c>
      <c r="U321" s="562">
        <f t="shared" si="39"/>
        <v>40</v>
      </c>
    </row>
    <row r="322" spans="1:21" ht="18" customHeight="1" x14ac:dyDescent="0.3">
      <c r="A322" s="1098"/>
      <c r="B322" s="1085"/>
      <c r="C322" s="548" t="s">
        <v>83</v>
      </c>
      <c r="D322" s="549">
        <v>0</v>
      </c>
      <c r="E322" s="549">
        <v>0</v>
      </c>
      <c r="F322" s="549">
        <v>0</v>
      </c>
      <c r="G322" s="549">
        <v>0</v>
      </c>
      <c r="H322" s="549">
        <v>0</v>
      </c>
      <c r="I322" s="549">
        <v>0</v>
      </c>
      <c r="J322" s="550">
        <v>0</v>
      </c>
      <c r="K322" s="549">
        <v>1</v>
      </c>
      <c r="L322" s="549">
        <v>9</v>
      </c>
      <c r="M322" s="549">
        <v>2</v>
      </c>
      <c r="N322" s="549">
        <v>6</v>
      </c>
      <c r="O322" s="549">
        <v>9</v>
      </c>
      <c r="P322" s="549">
        <v>1</v>
      </c>
      <c r="Q322" s="549"/>
      <c r="R322" s="549"/>
      <c r="S322" s="549"/>
      <c r="T322" s="550">
        <f t="shared" si="46"/>
        <v>28</v>
      </c>
      <c r="U322" s="562">
        <f t="shared" si="39"/>
        <v>28</v>
      </c>
    </row>
    <row r="323" spans="1:21" ht="18" customHeight="1" x14ac:dyDescent="0.3">
      <c r="A323" s="1098"/>
      <c r="B323" s="1085"/>
      <c r="C323" s="548" t="s">
        <v>254</v>
      </c>
      <c r="D323" s="549">
        <v>0</v>
      </c>
      <c r="E323" s="549">
        <v>0</v>
      </c>
      <c r="F323" s="549">
        <v>0</v>
      </c>
      <c r="G323" s="549">
        <v>0</v>
      </c>
      <c r="H323" s="549">
        <v>0</v>
      </c>
      <c r="I323" s="549">
        <v>0</v>
      </c>
      <c r="J323" s="550">
        <v>0</v>
      </c>
      <c r="K323" s="549">
        <v>1</v>
      </c>
      <c r="L323" s="549">
        <v>21</v>
      </c>
      <c r="M323" s="549">
        <v>1</v>
      </c>
      <c r="N323" s="549">
        <v>6</v>
      </c>
      <c r="O323" s="549">
        <v>10</v>
      </c>
      <c r="P323" s="549">
        <v>1</v>
      </c>
      <c r="Q323" s="549"/>
      <c r="R323" s="549"/>
      <c r="S323" s="549"/>
      <c r="T323" s="550">
        <f t="shared" si="46"/>
        <v>40</v>
      </c>
      <c r="U323" s="562">
        <f t="shared" si="39"/>
        <v>40</v>
      </c>
    </row>
    <row r="324" spans="1:21" ht="18" customHeight="1" x14ac:dyDescent="0.3">
      <c r="A324" s="1098"/>
      <c r="B324" s="1085"/>
      <c r="C324" s="548" t="s">
        <v>85</v>
      </c>
      <c r="D324" s="549">
        <v>0</v>
      </c>
      <c r="E324" s="549">
        <v>0</v>
      </c>
      <c r="F324" s="549">
        <v>0</v>
      </c>
      <c r="G324" s="549">
        <v>0</v>
      </c>
      <c r="H324" s="549">
        <v>0</v>
      </c>
      <c r="I324" s="549">
        <v>0</v>
      </c>
      <c r="J324" s="550">
        <v>0</v>
      </c>
      <c r="K324" s="549">
        <v>2</v>
      </c>
      <c r="L324" s="549">
        <v>7</v>
      </c>
      <c r="M324" s="549">
        <v>11</v>
      </c>
      <c r="N324" s="549">
        <v>7</v>
      </c>
      <c r="O324" s="549">
        <v>9</v>
      </c>
      <c r="P324" s="549">
        <v>2</v>
      </c>
      <c r="Q324" s="549"/>
      <c r="R324" s="549"/>
      <c r="S324" s="549"/>
      <c r="T324" s="550">
        <f t="shared" si="46"/>
        <v>38</v>
      </c>
      <c r="U324" s="562">
        <f t="shared" ref="U324:U362" si="51">J324+T324</f>
        <v>38</v>
      </c>
    </row>
    <row r="325" spans="1:21" ht="18" customHeight="1" x14ac:dyDescent="0.3">
      <c r="A325" s="1099"/>
      <c r="B325" s="1086"/>
      <c r="C325" s="563" t="s">
        <v>255</v>
      </c>
      <c r="D325" s="564">
        <v>0</v>
      </c>
      <c r="E325" s="564">
        <v>0</v>
      </c>
      <c r="F325" s="564">
        <v>0</v>
      </c>
      <c r="G325" s="564">
        <v>0</v>
      </c>
      <c r="H325" s="564">
        <v>0</v>
      </c>
      <c r="I325" s="564">
        <v>0</v>
      </c>
      <c r="J325" s="565">
        <v>0</v>
      </c>
      <c r="K325" s="564">
        <v>1</v>
      </c>
      <c r="L325" s="564">
        <v>8</v>
      </c>
      <c r="M325" s="564">
        <v>2</v>
      </c>
      <c r="N325" s="564">
        <v>5</v>
      </c>
      <c r="O325" s="564">
        <v>9</v>
      </c>
      <c r="P325" s="564">
        <v>1</v>
      </c>
      <c r="Q325" s="564"/>
      <c r="R325" s="564"/>
      <c r="S325" s="564"/>
      <c r="T325" s="565">
        <f t="shared" si="46"/>
        <v>26</v>
      </c>
      <c r="U325" s="567">
        <f t="shared" si="51"/>
        <v>26</v>
      </c>
    </row>
    <row r="326" spans="1:21" ht="18" customHeight="1" x14ac:dyDescent="0.3">
      <c r="A326" s="1097">
        <v>46</v>
      </c>
      <c r="B326" s="1081" t="s">
        <v>224</v>
      </c>
      <c r="C326" s="544" t="s">
        <v>252</v>
      </c>
      <c r="D326" s="545">
        <v>0</v>
      </c>
      <c r="E326" s="545">
        <v>0</v>
      </c>
      <c r="F326" s="545">
        <v>0</v>
      </c>
      <c r="G326" s="545">
        <v>0</v>
      </c>
      <c r="H326" s="545">
        <v>0</v>
      </c>
      <c r="I326" s="545">
        <v>0</v>
      </c>
      <c r="J326" s="546">
        <v>0</v>
      </c>
      <c r="K326" s="545">
        <v>169</v>
      </c>
      <c r="L326" s="545">
        <v>170</v>
      </c>
      <c r="M326" s="545">
        <v>177</v>
      </c>
      <c r="N326" s="545">
        <v>93</v>
      </c>
      <c r="O326" s="545">
        <v>99</v>
      </c>
      <c r="P326" s="545">
        <v>62</v>
      </c>
      <c r="Q326" s="545"/>
      <c r="R326" s="545"/>
      <c r="S326" s="545"/>
      <c r="T326" s="546">
        <f t="shared" si="46"/>
        <v>770</v>
      </c>
      <c r="U326" s="547">
        <f t="shared" si="51"/>
        <v>770</v>
      </c>
    </row>
    <row r="327" spans="1:21" ht="18" customHeight="1" x14ac:dyDescent="0.3">
      <c r="A327" s="1098"/>
      <c r="B327" s="1082"/>
      <c r="C327" s="548" t="s">
        <v>253</v>
      </c>
      <c r="D327" s="549">
        <v>0</v>
      </c>
      <c r="E327" s="549">
        <v>0</v>
      </c>
      <c r="F327" s="549">
        <v>0</v>
      </c>
      <c r="G327" s="549">
        <v>0</v>
      </c>
      <c r="H327" s="549">
        <v>0</v>
      </c>
      <c r="I327" s="549">
        <v>0</v>
      </c>
      <c r="J327" s="550">
        <v>0</v>
      </c>
      <c r="K327" s="549">
        <v>154</v>
      </c>
      <c r="L327" s="549">
        <v>137</v>
      </c>
      <c r="M327" s="549">
        <v>185</v>
      </c>
      <c r="N327" s="549">
        <v>96</v>
      </c>
      <c r="O327" s="549">
        <v>115</v>
      </c>
      <c r="P327" s="549">
        <v>84</v>
      </c>
      <c r="Q327" s="549"/>
      <c r="R327" s="549"/>
      <c r="S327" s="549"/>
      <c r="T327" s="550">
        <f t="shared" si="46"/>
        <v>771</v>
      </c>
      <c r="U327" s="551">
        <f t="shared" si="51"/>
        <v>771</v>
      </c>
    </row>
    <row r="328" spans="1:21" ht="18" customHeight="1" x14ac:dyDescent="0.3">
      <c r="A328" s="1098"/>
      <c r="B328" s="1082"/>
      <c r="C328" s="548" t="s">
        <v>22</v>
      </c>
      <c r="D328" s="549">
        <v>0</v>
      </c>
      <c r="E328" s="549">
        <v>0</v>
      </c>
      <c r="F328" s="549">
        <v>0</v>
      </c>
      <c r="G328" s="549">
        <v>0</v>
      </c>
      <c r="H328" s="549">
        <v>0</v>
      </c>
      <c r="I328" s="549">
        <v>0</v>
      </c>
      <c r="J328" s="550">
        <v>0</v>
      </c>
      <c r="K328" s="549">
        <f>SUM(K326:K327)</f>
        <v>323</v>
      </c>
      <c r="L328" s="549">
        <f t="shared" ref="L328:S328" si="52">SUM(L326:L327)</f>
        <v>307</v>
      </c>
      <c r="M328" s="549">
        <f t="shared" si="52"/>
        <v>362</v>
      </c>
      <c r="N328" s="549">
        <f t="shared" si="52"/>
        <v>189</v>
      </c>
      <c r="O328" s="549">
        <f t="shared" si="52"/>
        <v>214</v>
      </c>
      <c r="P328" s="549">
        <f t="shared" si="52"/>
        <v>146</v>
      </c>
      <c r="Q328" s="549">
        <f t="shared" si="52"/>
        <v>0</v>
      </c>
      <c r="R328" s="549">
        <f t="shared" si="52"/>
        <v>0</v>
      </c>
      <c r="S328" s="549">
        <f t="shared" si="52"/>
        <v>0</v>
      </c>
      <c r="T328" s="550">
        <f t="shared" si="46"/>
        <v>1541</v>
      </c>
      <c r="U328" s="551">
        <f t="shared" si="51"/>
        <v>1541</v>
      </c>
    </row>
    <row r="329" spans="1:21" ht="18" customHeight="1" x14ac:dyDescent="0.3">
      <c r="A329" s="1098"/>
      <c r="B329" s="1082"/>
      <c r="C329" s="548" t="s">
        <v>83</v>
      </c>
      <c r="D329" s="549">
        <v>0</v>
      </c>
      <c r="E329" s="549">
        <v>0</v>
      </c>
      <c r="F329" s="549">
        <v>0</v>
      </c>
      <c r="G329" s="549">
        <v>0</v>
      </c>
      <c r="H329" s="549">
        <v>0</v>
      </c>
      <c r="I329" s="549">
        <v>0</v>
      </c>
      <c r="J329" s="550">
        <v>0</v>
      </c>
      <c r="K329" s="549">
        <v>332</v>
      </c>
      <c r="L329" s="549">
        <v>309</v>
      </c>
      <c r="M329" s="549">
        <v>359</v>
      </c>
      <c r="N329" s="549">
        <v>197</v>
      </c>
      <c r="O329" s="549">
        <v>205</v>
      </c>
      <c r="P329" s="549">
        <v>148</v>
      </c>
      <c r="Q329" s="549"/>
      <c r="R329" s="549"/>
      <c r="S329" s="549"/>
      <c r="T329" s="550">
        <f t="shared" si="46"/>
        <v>1550</v>
      </c>
      <c r="U329" s="551">
        <f t="shared" si="51"/>
        <v>1550</v>
      </c>
    </row>
    <row r="330" spans="1:21" ht="18" customHeight="1" x14ac:dyDescent="0.3">
      <c r="A330" s="1098"/>
      <c r="B330" s="1082"/>
      <c r="C330" s="548" t="s">
        <v>254</v>
      </c>
      <c r="D330" s="549">
        <v>0</v>
      </c>
      <c r="E330" s="549">
        <v>0</v>
      </c>
      <c r="F330" s="549">
        <v>0</v>
      </c>
      <c r="G330" s="549">
        <v>0</v>
      </c>
      <c r="H330" s="549">
        <v>0</v>
      </c>
      <c r="I330" s="549">
        <v>0</v>
      </c>
      <c r="J330" s="550">
        <v>0</v>
      </c>
      <c r="K330" s="549">
        <v>333</v>
      </c>
      <c r="L330" s="549">
        <v>310</v>
      </c>
      <c r="M330" s="549">
        <v>361</v>
      </c>
      <c r="N330" s="549">
        <v>197</v>
      </c>
      <c r="O330" s="549">
        <v>201</v>
      </c>
      <c r="P330" s="549">
        <v>149</v>
      </c>
      <c r="Q330" s="549"/>
      <c r="R330" s="549"/>
      <c r="S330" s="549"/>
      <c r="T330" s="550">
        <f t="shared" si="46"/>
        <v>1551</v>
      </c>
      <c r="U330" s="551">
        <f t="shared" si="51"/>
        <v>1551</v>
      </c>
    </row>
    <row r="331" spans="1:21" ht="18" customHeight="1" x14ac:dyDescent="0.3">
      <c r="A331" s="1098"/>
      <c r="B331" s="1082"/>
      <c r="C331" s="548" t="s">
        <v>85</v>
      </c>
      <c r="D331" s="549">
        <v>0</v>
      </c>
      <c r="E331" s="549">
        <v>0</v>
      </c>
      <c r="F331" s="549">
        <v>0</v>
      </c>
      <c r="G331" s="549">
        <v>0</v>
      </c>
      <c r="H331" s="549">
        <v>0</v>
      </c>
      <c r="I331" s="549">
        <v>0</v>
      </c>
      <c r="J331" s="550">
        <v>0</v>
      </c>
      <c r="K331" s="549">
        <v>327</v>
      </c>
      <c r="L331" s="549">
        <v>308</v>
      </c>
      <c r="M331" s="549">
        <v>360</v>
      </c>
      <c r="N331" s="549">
        <v>196</v>
      </c>
      <c r="O331" s="549">
        <v>199</v>
      </c>
      <c r="P331" s="549">
        <v>138</v>
      </c>
      <c r="Q331" s="549"/>
      <c r="R331" s="549"/>
      <c r="S331" s="549"/>
      <c r="T331" s="550">
        <f t="shared" ref="T331:T360" si="53">P331+O331+N331+M331+L331+K331</f>
        <v>1528</v>
      </c>
      <c r="U331" s="551">
        <f t="shared" si="51"/>
        <v>1528</v>
      </c>
    </row>
    <row r="332" spans="1:21" ht="18" customHeight="1" x14ac:dyDescent="0.3">
      <c r="A332" s="1099"/>
      <c r="B332" s="1083"/>
      <c r="C332" s="552" t="s">
        <v>255</v>
      </c>
      <c r="D332" s="553">
        <v>0</v>
      </c>
      <c r="E332" s="553">
        <v>0</v>
      </c>
      <c r="F332" s="553">
        <v>0</v>
      </c>
      <c r="G332" s="553">
        <v>0</v>
      </c>
      <c r="H332" s="553">
        <v>0</v>
      </c>
      <c r="I332" s="553">
        <v>0</v>
      </c>
      <c r="J332" s="554">
        <v>0</v>
      </c>
      <c r="K332" s="553">
        <v>330</v>
      </c>
      <c r="L332" s="553">
        <v>309</v>
      </c>
      <c r="M332" s="553">
        <v>360</v>
      </c>
      <c r="N332" s="553">
        <v>197</v>
      </c>
      <c r="O332" s="553">
        <v>194</v>
      </c>
      <c r="P332" s="553">
        <v>138</v>
      </c>
      <c r="Q332" s="553"/>
      <c r="R332" s="553"/>
      <c r="S332" s="553"/>
      <c r="T332" s="554">
        <f t="shared" si="53"/>
        <v>1528</v>
      </c>
      <c r="U332" s="555">
        <f t="shared" si="51"/>
        <v>1528</v>
      </c>
    </row>
    <row r="333" spans="1:21" ht="18" customHeight="1" x14ac:dyDescent="0.3">
      <c r="A333" s="1108">
        <v>47</v>
      </c>
      <c r="B333" s="1081" t="s">
        <v>225</v>
      </c>
      <c r="C333" s="544" t="s">
        <v>252</v>
      </c>
      <c r="D333" s="545">
        <v>0</v>
      </c>
      <c r="E333" s="545">
        <v>0</v>
      </c>
      <c r="F333" s="545">
        <v>0</v>
      </c>
      <c r="G333" s="545">
        <v>0</v>
      </c>
      <c r="H333" s="545">
        <v>0</v>
      </c>
      <c r="I333" s="545">
        <v>0</v>
      </c>
      <c r="J333" s="546">
        <v>0</v>
      </c>
      <c r="K333" s="545">
        <v>33</v>
      </c>
      <c r="L333" s="545">
        <v>30</v>
      </c>
      <c r="M333" s="545">
        <v>21</v>
      </c>
      <c r="N333" s="545">
        <v>6</v>
      </c>
      <c r="O333" s="545">
        <v>13</v>
      </c>
      <c r="P333" s="545">
        <v>14</v>
      </c>
      <c r="Q333" s="545"/>
      <c r="R333" s="545"/>
      <c r="S333" s="545"/>
      <c r="T333" s="546">
        <f t="shared" si="53"/>
        <v>117</v>
      </c>
      <c r="U333" s="547">
        <f t="shared" si="51"/>
        <v>117</v>
      </c>
    </row>
    <row r="334" spans="1:21" ht="18" customHeight="1" x14ac:dyDescent="0.3">
      <c r="A334" s="1109"/>
      <c r="B334" s="1082"/>
      <c r="C334" s="548" t="s">
        <v>253</v>
      </c>
      <c r="D334" s="549">
        <v>0</v>
      </c>
      <c r="E334" s="549">
        <v>0</v>
      </c>
      <c r="F334" s="549">
        <v>0</v>
      </c>
      <c r="G334" s="549">
        <v>0</v>
      </c>
      <c r="H334" s="549">
        <v>0</v>
      </c>
      <c r="I334" s="549">
        <v>0</v>
      </c>
      <c r="J334" s="550">
        <v>0</v>
      </c>
      <c r="K334" s="549">
        <v>20</v>
      </c>
      <c r="L334" s="549">
        <v>25</v>
      </c>
      <c r="M334" s="549">
        <v>17</v>
      </c>
      <c r="N334" s="549">
        <v>13</v>
      </c>
      <c r="O334" s="549">
        <v>14</v>
      </c>
      <c r="P334" s="549">
        <v>14</v>
      </c>
      <c r="Q334" s="549"/>
      <c r="R334" s="549"/>
      <c r="S334" s="549"/>
      <c r="T334" s="550">
        <f t="shared" si="53"/>
        <v>103</v>
      </c>
      <c r="U334" s="551">
        <f t="shared" si="51"/>
        <v>103</v>
      </c>
    </row>
    <row r="335" spans="1:21" ht="18" customHeight="1" x14ac:dyDescent="0.3">
      <c r="A335" s="1109"/>
      <c r="B335" s="1082"/>
      <c r="C335" s="548" t="s">
        <v>22</v>
      </c>
      <c r="D335" s="549">
        <v>0</v>
      </c>
      <c r="E335" s="549">
        <v>0</v>
      </c>
      <c r="F335" s="549">
        <v>0</v>
      </c>
      <c r="G335" s="549">
        <v>0</v>
      </c>
      <c r="H335" s="549">
        <v>0</v>
      </c>
      <c r="I335" s="549">
        <v>0</v>
      </c>
      <c r="J335" s="550">
        <v>0</v>
      </c>
      <c r="K335" s="549">
        <f>SUM(K333:K334)</f>
        <v>53</v>
      </c>
      <c r="L335" s="549">
        <f t="shared" ref="L335:S335" si="54">SUM(L333:L334)</f>
        <v>55</v>
      </c>
      <c r="M335" s="549">
        <f t="shared" si="54"/>
        <v>38</v>
      </c>
      <c r="N335" s="549">
        <f t="shared" si="54"/>
        <v>19</v>
      </c>
      <c r="O335" s="549">
        <f t="shared" si="54"/>
        <v>27</v>
      </c>
      <c r="P335" s="549">
        <f t="shared" si="54"/>
        <v>28</v>
      </c>
      <c r="Q335" s="549">
        <f t="shared" si="54"/>
        <v>0</v>
      </c>
      <c r="R335" s="549">
        <f t="shared" si="54"/>
        <v>0</v>
      </c>
      <c r="S335" s="549">
        <f t="shared" si="54"/>
        <v>0</v>
      </c>
      <c r="T335" s="550">
        <f t="shared" si="53"/>
        <v>220</v>
      </c>
      <c r="U335" s="551">
        <f t="shared" si="51"/>
        <v>220</v>
      </c>
    </row>
    <row r="336" spans="1:21" ht="18" customHeight="1" x14ac:dyDescent="0.3">
      <c r="A336" s="1109"/>
      <c r="B336" s="1082"/>
      <c r="C336" s="548" t="s">
        <v>83</v>
      </c>
      <c r="D336" s="549">
        <v>0</v>
      </c>
      <c r="E336" s="549">
        <v>0</v>
      </c>
      <c r="F336" s="549">
        <v>0</v>
      </c>
      <c r="G336" s="549">
        <v>0</v>
      </c>
      <c r="H336" s="549">
        <v>0</v>
      </c>
      <c r="I336" s="549">
        <v>0</v>
      </c>
      <c r="J336" s="550">
        <v>0</v>
      </c>
      <c r="K336" s="549">
        <v>44</v>
      </c>
      <c r="L336" s="549">
        <v>55</v>
      </c>
      <c r="M336" s="549">
        <v>39</v>
      </c>
      <c r="N336" s="549">
        <v>19</v>
      </c>
      <c r="O336" s="549">
        <v>27</v>
      </c>
      <c r="P336" s="549">
        <v>28</v>
      </c>
      <c r="Q336" s="549"/>
      <c r="R336" s="549"/>
      <c r="S336" s="549"/>
      <c r="T336" s="550">
        <f t="shared" si="53"/>
        <v>212</v>
      </c>
      <c r="U336" s="551">
        <f t="shared" si="51"/>
        <v>212</v>
      </c>
    </row>
    <row r="337" spans="1:21" ht="18" customHeight="1" x14ac:dyDescent="0.3">
      <c r="A337" s="1109"/>
      <c r="B337" s="1082"/>
      <c r="C337" s="548" t="s">
        <v>254</v>
      </c>
      <c r="D337" s="549">
        <v>0</v>
      </c>
      <c r="E337" s="549">
        <v>0</v>
      </c>
      <c r="F337" s="549">
        <v>0</v>
      </c>
      <c r="G337" s="549">
        <v>0</v>
      </c>
      <c r="H337" s="549">
        <v>0</v>
      </c>
      <c r="I337" s="549">
        <v>0</v>
      </c>
      <c r="J337" s="550">
        <v>0</v>
      </c>
      <c r="K337" s="549">
        <v>40</v>
      </c>
      <c r="L337" s="549">
        <v>55</v>
      </c>
      <c r="M337" s="549">
        <v>37</v>
      </c>
      <c r="N337" s="549">
        <v>18</v>
      </c>
      <c r="O337" s="549">
        <v>27</v>
      </c>
      <c r="P337" s="549">
        <v>28</v>
      </c>
      <c r="Q337" s="549"/>
      <c r="R337" s="549"/>
      <c r="S337" s="549"/>
      <c r="T337" s="550">
        <f t="shared" si="53"/>
        <v>205</v>
      </c>
      <c r="U337" s="551">
        <f t="shared" si="51"/>
        <v>205</v>
      </c>
    </row>
    <row r="338" spans="1:21" ht="18" customHeight="1" x14ac:dyDescent="0.3">
      <c r="A338" s="1109"/>
      <c r="B338" s="1082"/>
      <c r="C338" s="548" t="s">
        <v>85</v>
      </c>
      <c r="D338" s="549">
        <v>0</v>
      </c>
      <c r="E338" s="549">
        <v>0</v>
      </c>
      <c r="F338" s="549">
        <v>0</v>
      </c>
      <c r="G338" s="549">
        <v>0</v>
      </c>
      <c r="H338" s="549">
        <v>0</v>
      </c>
      <c r="I338" s="549">
        <v>0</v>
      </c>
      <c r="J338" s="550">
        <v>0</v>
      </c>
      <c r="K338" s="549">
        <v>53</v>
      </c>
      <c r="L338" s="549">
        <v>56</v>
      </c>
      <c r="M338" s="549">
        <v>40</v>
      </c>
      <c r="N338" s="549">
        <v>19</v>
      </c>
      <c r="O338" s="549">
        <v>28</v>
      </c>
      <c r="P338" s="549">
        <v>28</v>
      </c>
      <c r="Q338" s="549"/>
      <c r="R338" s="549"/>
      <c r="S338" s="549"/>
      <c r="T338" s="550">
        <f t="shared" si="53"/>
        <v>224</v>
      </c>
      <c r="U338" s="551">
        <f t="shared" si="51"/>
        <v>224</v>
      </c>
    </row>
    <row r="339" spans="1:21" ht="18" customHeight="1" x14ac:dyDescent="0.3">
      <c r="A339" s="1110"/>
      <c r="B339" s="1083"/>
      <c r="C339" s="552" t="s">
        <v>255</v>
      </c>
      <c r="D339" s="553">
        <v>0</v>
      </c>
      <c r="E339" s="553">
        <v>0</v>
      </c>
      <c r="F339" s="553">
        <v>0</v>
      </c>
      <c r="G339" s="553">
        <v>0</v>
      </c>
      <c r="H339" s="553">
        <v>0</v>
      </c>
      <c r="I339" s="553">
        <v>0</v>
      </c>
      <c r="J339" s="554">
        <v>0</v>
      </c>
      <c r="K339" s="553">
        <v>44</v>
      </c>
      <c r="L339" s="553">
        <v>55</v>
      </c>
      <c r="M339" s="553">
        <v>39</v>
      </c>
      <c r="N339" s="553">
        <v>19</v>
      </c>
      <c r="O339" s="553">
        <v>27</v>
      </c>
      <c r="P339" s="553">
        <v>28</v>
      </c>
      <c r="Q339" s="553"/>
      <c r="R339" s="553"/>
      <c r="S339" s="553"/>
      <c r="T339" s="554">
        <f t="shared" si="53"/>
        <v>212</v>
      </c>
      <c r="U339" s="555">
        <f t="shared" si="51"/>
        <v>212</v>
      </c>
    </row>
    <row r="340" spans="1:21" ht="18" customHeight="1" x14ac:dyDescent="0.3">
      <c r="A340" s="1097">
        <v>48</v>
      </c>
      <c r="B340" s="1081" t="s">
        <v>226</v>
      </c>
      <c r="C340" s="544" t="s">
        <v>252</v>
      </c>
      <c r="D340" s="545">
        <v>0</v>
      </c>
      <c r="E340" s="545">
        <v>0</v>
      </c>
      <c r="F340" s="545">
        <v>0</v>
      </c>
      <c r="G340" s="545">
        <v>0</v>
      </c>
      <c r="H340" s="545">
        <v>0</v>
      </c>
      <c r="I340" s="545">
        <v>0</v>
      </c>
      <c r="J340" s="546">
        <v>0</v>
      </c>
      <c r="K340" s="545">
        <v>1</v>
      </c>
      <c r="L340" s="545">
        <v>2</v>
      </c>
      <c r="M340" s="545">
        <v>0</v>
      </c>
      <c r="N340" s="545">
        <v>0</v>
      </c>
      <c r="O340" s="545">
        <v>1</v>
      </c>
      <c r="P340" s="545">
        <v>0</v>
      </c>
      <c r="Q340" s="545"/>
      <c r="R340" s="545"/>
      <c r="S340" s="545"/>
      <c r="T340" s="546">
        <f t="shared" si="53"/>
        <v>4</v>
      </c>
      <c r="U340" s="547">
        <f t="shared" si="51"/>
        <v>4</v>
      </c>
    </row>
    <row r="341" spans="1:21" ht="18" customHeight="1" x14ac:dyDescent="0.3">
      <c r="A341" s="1098"/>
      <c r="B341" s="1082"/>
      <c r="C341" s="548" t="s">
        <v>253</v>
      </c>
      <c r="D341" s="549">
        <v>0</v>
      </c>
      <c r="E341" s="549">
        <v>0</v>
      </c>
      <c r="F341" s="549">
        <v>0</v>
      </c>
      <c r="G341" s="549">
        <v>0</v>
      </c>
      <c r="H341" s="549">
        <v>0</v>
      </c>
      <c r="I341" s="549">
        <v>0</v>
      </c>
      <c r="J341" s="550">
        <v>0</v>
      </c>
      <c r="K341" s="549">
        <v>0</v>
      </c>
      <c r="L341" s="549">
        <v>1</v>
      </c>
      <c r="M341" s="549">
        <v>1</v>
      </c>
      <c r="N341" s="549">
        <v>0</v>
      </c>
      <c r="O341" s="549">
        <v>2</v>
      </c>
      <c r="P341" s="549">
        <v>0</v>
      </c>
      <c r="Q341" s="549"/>
      <c r="R341" s="549"/>
      <c r="S341" s="549"/>
      <c r="T341" s="550">
        <f t="shared" si="53"/>
        <v>4</v>
      </c>
      <c r="U341" s="551">
        <f t="shared" si="51"/>
        <v>4</v>
      </c>
    </row>
    <row r="342" spans="1:21" ht="18" customHeight="1" x14ac:dyDescent="0.3">
      <c r="A342" s="1098"/>
      <c r="B342" s="1082"/>
      <c r="C342" s="548" t="s">
        <v>22</v>
      </c>
      <c r="D342" s="549">
        <v>0</v>
      </c>
      <c r="E342" s="549">
        <v>0</v>
      </c>
      <c r="F342" s="549">
        <v>0</v>
      </c>
      <c r="G342" s="549">
        <v>0</v>
      </c>
      <c r="H342" s="549">
        <v>0</v>
      </c>
      <c r="I342" s="549">
        <v>0</v>
      </c>
      <c r="J342" s="550">
        <v>0</v>
      </c>
      <c r="K342" s="549">
        <f>SUM(K340:K341)</f>
        <v>1</v>
      </c>
      <c r="L342" s="549">
        <f t="shared" ref="L342:S342" si="55">SUM(L340:L341)</f>
        <v>3</v>
      </c>
      <c r="M342" s="549">
        <f t="shared" si="55"/>
        <v>1</v>
      </c>
      <c r="N342" s="549">
        <f t="shared" si="55"/>
        <v>0</v>
      </c>
      <c r="O342" s="549">
        <f t="shared" si="55"/>
        <v>3</v>
      </c>
      <c r="P342" s="549">
        <f t="shared" si="55"/>
        <v>0</v>
      </c>
      <c r="Q342" s="549">
        <f t="shared" si="55"/>
        <v>0</v>
      </c>
      <c r="R342" s="549">
        <f t="shared" si="55"/>
        <v>0</v>
      </c>
      <c r="S342" s="549">
        <f t="shared" si="55"/>
        <v>0</v>
      </c>
      <c r="T342" s="550">
        <f t="shared" si="53"/>
        <v>8</v>
      </c>
      <c r="U342" s="551">
        <f t="shared" si="51"/>
        <v>8</v>
      </c>
    </row>
    <row r="343" spans="1:21" ht="18" customHeight="1" x14ac:dyDescent="0.3">
      <c r="A343" s="1098"/>
      <c r="B343" s="1082"/>
      <c r="C343" s="548" t="s">
        <v>83</v>
      </c>
      <c r="D343" s="549">
        <v>0</v>
      </c>
      <c r="E343" s="549">
        <v>0</v>
      </c>
      <c r="F343" s="549">
        <v>0</v>
      </c>
      <c r="G343" s="549">
        <v>0</v>
      </c>
      <c r="H343" s="549">
        <v>0</v>
      </c>
      <c r="I343" s="549">
        <v>0</v>
      </c>
      <c r="J343" s="550">
        <v>0</v>
      </c>
      <c r="K343" s="549">
        <v>0</v>
      </c>
      <c r="L343" s="549">
        <v>3</v>
      </c>
      <c r="M343" s="549">
        <v>1</v>
      </c>
      <c r="N343" s="549">
        <v>0</v>
      </c>
      <c r="O343" s="549">
        <v>1</v>
      </c>
      <c r="P343" s="549">
        <v>0</v>
      </c>
      <c r="Q343" s="549"/>
      <c r="R343" s="549"/>
      <c r="S343" s="549"/>
      <c r="T343" s="550">
        <f t="shared" si="53"/>
        <v>5</v>
      </c>
      <c r="U343" s="551">
        <f t="shared" si="51"/>
        <v>5</v>
      </c>
    </row>
    <row r="344" spans="1:21" ht="18" customHeight="1" x14ac:dyDescent="0.3">
      <c r="A344" s="1098"/>
      <c r="B344" s="1082"/>
      <c r="C344" s="548" t="s">
        <v>254</v>
      </c>
      <c r="D344" s="549">
        <v>0</v>
      </c>
      <c r="E344" s="549">
        <v>0</v>
      </c>
      <c r="F344" s="549">
        <v>0</v>
      </c>
      <c r="G344" s="549">
        <v>0</v>
      </c>
      <c r="H344" s="549">
        <v>0</v>
      </c>
      <c r="I344" s="549">
        <v>0</v>
      </c>
      <c r="J344" s="550">
        <v>0</v>
      </c>
      <c r="K344" s="549">
        <v>0</v>
      </c>
      <c r="L344" s="549">
        <v>1</v>
      </c>
      <c r="M344" s="549">
        <v>1</v>
      </c>
      <c r="N344" s="549">
        <v>0</v>
      </c>
      <c r="O344" s="549">
        <v>1</v>
      </c>
      <c r="P344" s="549">
        <v>0</v>
      </c>
      <c r="Q344" s="549"/>
      <c r="R344" s="549"/>
      <c r="S344" s="549"/>
      <c r="T344" s="550">
        <f t="shared" si="53"/>
        <v>3</v>
      </c>
      <c r="U344" s="551">
        <f t="shared" si="51"/>
        <v>3</v>
      </c>
    </row>
    <row r="345" spans="1:21" ht="18" customHeight="1" x14ac:dyDescent="0.3">
      <c r="A345" s="1098"/>
      <c r="B345" s="1082"/>
      <c r="C345" s="548" t="s">
        <v>85</v>
      </c>
      <c r="D345" s="549">
        <v>0</v>
      </c>
      <c r="E345" s="549">
        <v>0</v>
      </c>
      <c r="F345" s="549">
        <v>0</v>
      </c>
      <c r="G345" s="549">
        <v>0</v>
      </c>
      <c r="H345" s="549">
        <v>0</v>
      </c>
      <c r="I345" s="549">
        <v>0</v>
      </c>
      <c r="J345" s="550">
        <v>0</v>
      </c>
      <c r="K345" s="549">
        <v>0</v>
      </c>
      <c r="L345" s="549">
        <v>1</v>
      </c>
      <c r="M345" s="549">
        <v>1</v>
      </c>
      <c r="N345" s="549">
        <v>0</v>
      </c>
      <c r="O345" s="549">
        <v>2</v>
      </c>
      <c r="P345" s="549">
        <v>0</v>
      </c>
      <c r="Q345" s="549"/>
      <c r="R345" s="549"/>
      <c r="S345" s="549"/>
      <c r="T345" s="550">
        <f t="shared" si="53"/>
        <v>4</v>
      </c>
      <c r="U345" s="551">
        <f t="shared" si="51"/>
        <v>4</v>
      </c>
    </row>
    <row r="346" spans="1:21" ht="18" customHeight="1" x14ac:dyDescent="0.3">
      <c r="A346" s="1099"/>
      <c r="B346" s="1083"/>
      <c r="C346" s="552" t="s">
        <v>255</v>
      </c>
      <c r="D346" s="553">
        <v>0</v>
      </c>
      <c r="E346" s="553">
        <v>0</v>
      </c>
      <c r="F346" s="553">
        <v>0</v>
      </c>
      <c r="G346" s="553">
        <v>0</v>
      </c>
      <c r="H346" s="553">
        <v>0</v>
      </c>
      <c r="I346" s="553">
        <v>0</v>
      </c>
      <c r="J346" s="554">
        <v>0</v>
      </c>
      <c r="K346" s="553">
        <v>0</v>
      </c>
      <c r="L346" s="553">
        <v>1</v>
      </c>
      <c r="M346" s="553">
        <v>1</v>
      </c>
      <c r="N346" s="553">
        <v>0</v>
      </c>
      <c r="O346" s="553">
        <v>1</v>
      </c>
      <c r="P346" s="553">
        <v>0</v>
      </c>
      <c r="Q346" s="553"/>
      <c r="R346" s="553"/>
      <c r="S346" s="553"/>
      <c r="T346" s="554">
        <f t="shared" si="53"/>
        <v>3</v>
      </c>
      <c r="U346" s="555">
        <f t="shared" si="51"/>
        <v>3</v>
      </c>
    </row>
    <row r="347" spans="1:21" ht="18" customHeight="1" x14ac:dyDescent="0.3">
      <c r="A347" s="1097">
        <v>49</v>
      </c>
      <c r="B347" s="1087" t="s">
        <v>227</v>
      </c>
      <c r="C347" s="556" t="s">
        <v>252</v>
      </c>
      <c r="D347" s="557">
        <v>0</v>
      </c>
      <c r="E347" s="557">
        <v>0</v>
      </c>
      <c r="F347" s="557">
        <v>0</v>
      </c>
      <c r="G347" s="557">
        <v>0</v>
      </c>
      <c r="H347" s="557">
        <v>0</v>
      </c>
      <c r="I347" s="557">
        <v>0</v>
      </c>
      <c r="J347" s="558">
        <v>0</v>
      </c>
      <c r="K347" s="557">
        <v>19</v>
      </c>
      <c r="L347" s="557">
        <v>44</v>
      </c>
      <c r="M347" s="557">
        <v>14</v>
      </c>
      <c r="N347" s="557">
        <v>4</v>
      </c>
      <c r="O347" s="557">
        <v>2</v>
      </c>
      <c r="P347" s="557">
        <v>0</v>
      </c>
      <c r="Q347" s="557"/>
      <c r="R347" s="557"/>
      <c r="S347" s="557"/>
      <c r="T347" s="558">
        <f t="shared" si="53"/>
        <v>83</v>
      </c>
      <c r="U347" s="593">
        <f t="shared" si="51"/>
        <v>83</v>
      </c>
    </row>
    <row r="348" spans="1:21" ht="18" customHeight="1" x14ac:dyDescent="0.3">
      <c r="A348" s="1098"/>
      <c r="B348" s="1082"/>
      <c r="C348" s="548" t="s">
        <v>253</v>
      </c>
      <c r="D348" s="549">
        <v>0</v>
      </c>
      <c r="E348" s="549">
        <v>0</v>
      </c>
      <c r="F348" s="549">
        <v>0</v>
      </c>
      <c r="G348" s="549">
        <v>0</v>
      </c>
      <c r="H348" s="549">
        <v>0</v>
      </c>
      <c r="I348" s="549">
        <v>0</v>
      </c>
      <c r="J348" s="550">
        <v>0</v>
      </c>
      <c r="K348" s="549">
        <v>5</v>
      </c>
      <c r="L348" s="549">
        <v>41</v>
      </c>
      <c r="M348" s="549">
        <v>8</v>
      </c>
      <c r="N348" s="549">
        <v>4</v>
      </c>
      <c r="O348" s="549">
        <v>8</v>
      </c>
      <c r="P348" s="549">
        <v>3</v>
      </c>
      <c r="Q348" s="549"/>
      <c r="R348" s="549"/>
      <c r="S348" s="549"/>
      <c r="T348" s="550">
        <f t="shared" si="53"/>
        <v>69</v>
      </c>
      <c r="U348" s="551">
        <f t="shared" si="51"/>
        <v>69</v>
      </c>
    </row>
    <row r="349" spans="1:21" ht="18" customHeight="1" x14ac:dyDescent="0.3">
      <c r="A349" s="1098"/>
      <c r="B349" s="1082"/>
      <c r="C349" s="548" t="s">
        <v>22</v>
      </c>
      <c r="D349" s="549">
        <v>0</v>
      </c>
      <c r="E349" s="549">
        <v>0</v>
      </c>
      <c r="F349" s="549">
        <v>0</v>
      </c>
      <c r="G349" s="549">
        <v>0</v>
      </c>
      <c r="H349" s="549">
        <v>0</v>
      </c>
      <c r="I349" s="549">
        <v>0</v>
      </c>
      <c r="J349" s="550">
        <v>0</v>
      </c>
      <c r="K349" s="549">
        <f>SUM(K347:K348)</f>
        <v>24</v>
      </c>
      <c r="L349" s="549">
        <f t="shared" ref="L349:S349" si="56">SUM(L347:L348)</f>
        <v>85</v>
      </c>
      <c r="M349" s="549">
        <f t="shared" si="56"/>
        <v>22</v>
      </c>
      <c r="N349" s="549">
        <f t="shared" si="56"/>
        <v>8</v>
      </c>
      <c r="O349" s="549">
        <f t="shared" si="56"/>
        <v>10</v>
      </c>
      <c r="P349" s="549">
        <f t="shared" si="56"/>
        <v>3</v>
      </c>
      <c r="Q349" s="549">
        <f t="shared" si="56"/>
        <v>0</v>
      </c>
      <c r="R349" s="549">
        <f t="shared" si="56"/>
        <v>0</v>
      </c>
      <c r="S349" s="549">
        <f t="shared" si="56"/>
        <v>0</v>
      </c>
      <c r="T349" s="550">
        <f t="shared" si="53"/>
        <v>152</v>
      </c>
      <c r="U349" s="551">
        <f t="shared" si="51"/>
        <v>152</v>
      </c>
    </row>
    <row r="350" spans="1:21" ht="18" customHeight="1" x14ac:dyDescent="0.3">
      <c r="A350" s="1098"/>
      <c r="B350" s="1082"/>
      <c r="C350" s="548" t="s">
        <v>83</v>
      </c>
      <c r="D350" s="549">
        <v>0</v>
      </c>
      <c r="E350" s="549">
        <v>0</v>
      </c>
      <c r="F350" s="549">
        <v>0</v>
      </c>
      <c r="G350" s="549">
        <v>0</v>
      </c>
      <c r="H350" s="549">
        <v>0</v>
      </c>
      <c r="I350" s="549">
        <v>0</v>
      </c>
      <c r="J350" s="550">
        <v>0</v>
      </c>
      <c r="K350" s="549">
        <v>12</v>
      </c>
      <c r="L350" s="549">
        <v>85</v>
      </c>
      <c r="M350" s="549">
        <v>15</v>
      </c>
      <c r="N350" s="549">
        <v>5</v>
      </c>
      <c r="O350" s="549">
        <v>10</v>
      </c>
      <c r="P350" s="549">
        <v>2</v>
      </c>
      <c r="Q350" s="549"/>
      <c r="R350" s="549"/>
      <c r="S350" s="549"/>
      <c r="T350" s="550">
        <f t="shared" si="53"/>
        <v>129</v>
      </c>
      <c r="U350" s="551">
        <f t="shared" si="51"/>
        <v>129</v>
      </c>
    </row>
    <row r="351" spans="1:21" ht="18" customHeight="1" x14ac:dyDescent="0.3">
      <c r="A351" s="1098"/>
      <c r="B351" s="1082"/>
      <c r="C351" s="548" t="s">
        <v>254</v>
      </c>
      <c r="D351" s="549">
        <v>0</v>
      </c>
      <c r="E351" s="549">
        <v>0</v>
      </c>
      <c r="F351" s="549">
        <v>0</v>
      </c>
      <c r="G351" s="549">
        <v>0</v>
      </c>
      <c r="H351" s="549">
        <v>0</v>
      </c>
      <c r="I351" s="549">
        <v>0</v>
      </c>
      <c r="J351" s="550">
        <v>0</v>
      </c>
      <c r="K351" s="549">
        <v>22</v>
      </c>
      <c r="L351" s="549">
        <v>87</v>
      </c>
      <c r="M351" s="549">
        <v>19</v>
      </c>
      <c r="N351" s="549">
        <v>8</v>
      </c>
      <c r="O351" s="549">
        <v>10</v>
      </c>
      <c r="P351" s="549">
        <v>2</v>
      </c>
      <c r="Q351" s="549"/>
      <c r="R351" s="549"/>
      <c r="S351" s="549"/>
      <c r="T351" s="550">
        <f t="shared" si="53"/>
        <v>148</v>
      </c>
      <c r="U351" s="551">
        <f t="shared" si="51"/>
        <v>148</v>
      </c>
    </row>
    <row r="352" spans="1:21" ht="18" customHeight="1" x14ac:dyDescent="0.3">
      <c r="A352" s="1098"/>
      <c r="B352" s="1082"/>
      <c r="C352" s="548" t="s">
        <v>85</v>
      </c>
      <c r="D352" s="549">
        <v>0</v>
      </c>
      <c r="E352" s="549">
        <v>0</v>
      </c>
      <c r="F352" s="549">
        <v>0</v>
      </c>
      <c r="G352" s="549">
        <v>0</v>
      </c>
      <c r="H352" s="549">
        <v>0</v>
      </c>
      <c r="I352" s="549">
        <v>0</v>
      </c>
      <c r="J352" s="550">
        <v>0</v>
      </c>
      <c r="K352" s="549">
        <v>4</v>
      </c>
      <c r="L352" s="549">
        <v>6</v>
      </c>
      <c r="M352" s="549">
        <v>14</v>
      </c>
      <c r="N352" s="549">
        <v>1</v>
      </c>
      <c r="O352" s="549">
        <v>0</v>
      </c>
      <c r="P352" s="549">
        <v>0</v>
      </c>
      <c r="Q352" s="549"/>
      <c r="R352" s="549"/>
      <c r="S352" s="549"/>
      <c r="T352" s="550">
        <f t="shared" si="53"/>
        <v>25</v>
      </c>
      <c r="U352" s="551">
        <f t="shared" si="51"/>
        <v>25</v>
      </c>
    </row>
    <row r="353" spans="1:23" ht="18" customHeight="1" x14ac:dyDescent="0.3">
      <c r="A353" s="1099"/>
      <c r="B353" s="1088"/>
      <c r="C353" s="563" t="s">
        <v>255</v>
      </c>
      <c r="D353" s="564">
        <v>0</v>
      </c>
      <c r="E353" s="564">
        <v>0</v>
      </c>
      <c r="F353" s="564">
        <v>0</v>
      </c>
      <c r="G353" s="564">
        <v>0</v>
      </c>
      <c r="H353" s="564">
        <v>0</v>
      </c>
      <c r="I353" s="564">
        <v>0</v>
      </c>
      <c r="J353" s="565">
        <v>0</v>
      </c>
      <c r="K353" s="564">
        <v>9</v>
      </c>
      <c r="L353" s="564">
        <v>83</v>
      </c>
      <c r="M353" s="564">
        <v>14</v>
      </c>
      <c r="N353" s="564">
        <v>5</v>
      </c>
      <c r="O353" s="564">
        <v>10</v>
      </c>
      <c r="P353" s="564">
        <v>1</v>
      </c>
      <c r="Q353" s="564"/>
      <c r="R353" s="564"/>
      <c r="S353" s="564"/>
      <c r="T353" s="565">
        <f t="shared" si="53"/>
        <v>122</v>
      </c>
      <c r="U353" s="594">
        <f t="shared" si="51"/>
        <v>122</v>
      </c>
    </row>
    <row r="354" spans="1:23" ht="18" customHeight="1" x14ac:dyDescent="0.3">
      <c r="A354" s="1097">
        <v>50</v>
      </c>
      <c r="B354" s="1081" t="s">
        <v>228</v>
      </c>
      <c r="C354" s="544" t="s">
        <v>252</v>
      </c>
      <c r="D354" s="545">
        <v>0</v>
      </c>
      <c r="E354" s="545">
        <v>0</v>
      </c>
      <c r="F354" s="545">
        <v>0</v>
      </c>
      <c r="G354" s="545">
        <v>0</v>
      </c>
      <c r="H354" s="545">
        <v>0</v>
      </c>
      <c r="I354" s="545">
        <v>0</v>
      </c>
      <c r="J354" s="546">
        <v>0</v>
      </c>
      <c r="K354" s="545">
        <v>1</v>
      </c>
      <c r="L354" s="545">
        <v>1</v>
      </c>
      <c r="M354" s="545">
        <v>5</v>
      </c>
      <c r="N354" s="545">
        <v>0</v>
      </c>
      <c r="O354" s="545">
        <v>1</v>
      </c>
      <c r="P354" s="545">
        <v>0</v>
      </c>
      <c r="Q354" s="545"/>
      <c r="R354" s="545"/>
      <c r="S354" s="545"/>
      <c r="T354" s="546">
        <f t="shared" si="53"/>
        <v>8</v>
      </c>
      <c r="U354" s="547">
        <f t="shared" si="51"/>
        <v>8</v>
      </c>
    </row>
    <row r="355" spans="1:23" ht="18" customHeight="1" x14ac:dyDescent="0.3">
      <c r="A355" s="1098"/>
      <c r="B355" s="1082"/>
      <c r="C355" s="548" t="s">
        <v>253</v>
      </c>
      <c r="D355" s="549">
        <v>0</v>
      </c>
      <c r="E355" s="549">
        <v>0</v>
      </c>
      <c r="F355" s="549">
        <v>0</v>
      </c>
      <c r="G355" s="549">
        <v>0</v>
      </c>
      <c r="H355" s="549">
        <v>0</v>
      </c>
      <c r="I355" s="549">
        <v>0</v>
      </c>
      <c r="J355" s="550">
        <v>0</v>
      </c>
      <c r="K355" s="549">
        <v>3</v>
      </c>
      <c r="L355" s="549">
        <v>2</v>
      </c>
      <c r="M355" s="549">
        <v>6</v>
      </c>
      <c r="N355" s="549">
        <v>0</v>
      </c>
      <c r="O355" s="549">
        <v>3</v>
      </c>
      <c r="P355" s="549">
        <v>0</v>
      </c>
      <c r="Q355" s="549"/>
      <c r="R355" s="549"/>
      <c r="S355" s="549"/>
      <c r="T355" s="550">
        <f t="shared" si="53"/>
        <v>14</v>
      </c>
      <c r="U355" s="551">
        <f t="shared" si="51"/>
        <v>14</v>
      </c>
    </row>
    <row r="356" spans="1:23" ht="18" customHeight="1" x14ac:dyDescent="0.3">
      <c r="A356" s="1098"/>
      <c r="B356" s="1082"/>
      <c r="C356" s="548" t="s">
        <v>22</v>
      </c>
      <c r="D356" s="549">
        <v>0</v>
      </c>
      <c r="E356" s="549">
        <v>0</v>
      </c>
      <c r="F356" s="549">
        <v>0</v>
      </c>
      <c r="G356" s="549">
        <v>0</v>
      </c>
      <c r="H356" s="549">
        <v>0</v>
      </c>
      <c r="I356" s="549">
        <v>0</v>
      </c>
      <c r="J356" s="550">
        <v>0</v>
      </c>
      <c r="K356" s="549">
        <f>SUM(K354:K355)</f>
        <v>4</v>
      </c>
      <c r="L356" s="549">
        <f t="shared" ref="L356:S356" si="57">SUM(L354:L355)</f>
        <v>3</v>
      </c>
      <c r="M356" s="549">
        <f t="shared" si="57"/>
        <v>11</v>
      </c>
      <c r="N356" s="549">
        <f t="shared" si="57"/>
        <v>0</v>
      </c>
      <c r="O356" s="549">
        <f t="shared" si="57"/>
        <v>4</v>
      </c>
      <c r="P356" s="549">
        <f t="shared" si="57"/>
        <v>0</v>
      </c>
      <c r="Q356" s="549">
        <f t="shared" si="57"/>
        <v>0</v>
      </c>
      <c r="R356" s="549">
        <f t="shared" si="57"/>
        <v>0</v>
      </c>
      <c r="S356" s="549">
        <f t="shared" si="57"/>
        <v>0</v>
      </c>
      <c r="T356" s="550">
        <f t="shared" si="53"/>
        <v>22</v>
      </c>
      <c r="U356" s="551">
        <f t="shared" si="51"/>
        <v>22</v>
      </c>
    </row>
    <row r="357" spans="1:23" ht="18" customHeight="1" x14ac:dyDescent="0.3">
      <c r="A357" s="1098"/>
      <c r="B357" s="1082"/>
      <c r="C357" s="548" t="s">
        <v>83</v>
      </c>
      <c r="D357" s="549">
        <v>0</v>
      </c>
      <c r="E357" s="549">
        <v>0</v>
      </c>
      <c r="F357" s="549">
        <v>0</v>
      </c>
      <c r="G357" s="549">
        <v>0</v>
      </c>
      <c r="H357" s="549">
        <v>0</v>
      </c>
      <c r="I357" s="549">
        <v>0</v>
      </c>
      <c r="J357" s="550">
        <v>0</v>
      </c>
      <c r="K357" s="549">
        <v>2</v>
      </c>
      <c r="L357" s="549">
        <v>2</v>
      </c>
      <c r="M357" s="549">
        <v>9</v>
      </c>
      <c r="N357" s="549">
        <v>0</v>
      </c>
      <c r="O357" s="549">
        <v>4</v>
      </c>
      <c r="P357" s="549">
        <v>0</v>
      </c>
      <c r="Q357" s="549"/>
      <c r="R357" s="549"/>
      <c r="S357" s="549"/>
      <c r="T357" s="550">
        <f t="shared" si="53"/>
        <v>17</v>
      </c>
      <c r="U357" s="551">
        <f t="shared" si="51"/>
        <v>17</v>
      </c>
    </row>
    <row r="358" spans="1:23" ht="18" customHeight="1" x14ac:dyDescent="0.3">
      <c r="A358" s="1098"/>
      <c r="B358" s="1082"/>
      <c r="C358" s="548" t="s">
        <v>254</v>
      </c>
      <c r="D358" s="549">
        <v>0</v>
      </c>
      <c r="E358" s="549">
        <v>0</v>
      </c>
      <c r="F358" s="549">
        <v>0</v>
      </c>
      <c r="G358" s="549">
        <v>0</v>
      </c>
      <c r="H358" s="549">
        <v>0</v>
      </c>
      <c r="I358" s="549">
        <v>0</v>
      </c>
      <c r="J358" s="550">
        <v>0</v>
      </c>
      <c r="K358" s="549">
        <v>3</v>
      </c>
      <c r="L358" s="549">
        <v>1</v>
      </c>
      <c r="M358" s="549">
        <v>9</v>
      </c>
      <c r="N358" s="549">
        <v>0</v>
      </c>
      <c r="O358" s="549">
        <v>4</v>
      </c>
      <c r="P358" s="549">
        <v>0</v>
      </c>
      <c r="Q358" s="549"/>
      <c r="R358" s="549"/>
      <c r="S358" s="549"/>
      <c r="T358" s="550">
        <f t="shared" si="53"/>
        <v>17</v>
      </c>
      <c r="U358" s="551">
        <f t="shared" si="51"/>
        <v>17</v>
      </c>
    </row>
    <row r="359" spans="1:23" ht="18" customHeight="1" x14ac:dyDescent="0.3">
      <c r="A359" s="1098"/>
      <c r="B359" s="1082"/>
      <c r="C359" s="548" t="s">
        <v>85</v>
      </c>
      <c r="D359" s="549">
        <v>0</v>
      </c>
      <c r="E359" s="549">
        <v>0</v>
      </c>
      <c r="F359" s="549">
        <v>0</v>
      </c>
      <c r="G359" s="549">
        <v>0</v>
      </c>
      <c r="H359" s="549">
        <v>0</v>
      </c>
      <c r="I359" s="549">
        <v>0</v>
      </c>
      <c r="J359" s="550">
        <v>0</v>
      </c>
      <c r="K359" s="549">
        <v>4</v>
      </c>
      <c r="L359" s="549">
        <v>2</v>
      </c>
      <c r="M359" s="549">
        <v>9</v>
      </c>
      <c r="N359" s="549">
        <v>0</v>
      </c>
      <c r="O359" s="549">
        <v>4</v>
      </c>
      <c r="P359" s="549">
        <v>0</v>
      </c>
      <c r="Q359" s="549"/>
      <c r="R359" s="549"/>
      <c r="S359" s="549"/>
      <c r="T359" s="550">
        <f t="shared" si="53"/>
        <v>19</v>
      </c>
      <c r="U359" s="551">
        <f t="shared" si="51"/>
        <v>19</v>
      </c>
    </row>
    <row r="360" spans="1:23" ht="18" customHeight="1" x14ac:dyDescent="0.3">
      <c r="A360" s="1099"/>
      <c r="B360" s="1083"/>
      <c r="C360" s="552" t="s">
        <v>255</v>
      </c>
      <c r="D360" s="553">
        <v>0</v>
      </c>
      <c r="E360" s="553">
        <v>0</v>
      </c>
      <c r="F360" s="553">
        <v>0</v>
      </c>
      <c r="G360" s="553">
        <v>0</v>
      </c>
      <c r="H360" s="553">
        <v>0</v>
      </c>
      <c r="I360" s="553">
        <v>0</v>
      </c>
      <c r="J360" s="554">
        <v>0</v>
      </c>
      <c r="K360" s="553">
        <v>2</v>
      </c>
      <c r="L360" s="553">
        <v>1</v>
      </c>
      <c r="M360" s="553">
        <v>9</v>
      </c>
      <c r="N360" s="553">
        <v>0</v>
      </c>
      <c r="O360" s="553">
        <v>4</v>
      </c>
      <c r="P360" s="553">
        <v>0</v>
      </c>
      <c r="Q360" s="553"/>
      <c r="R360" s="553"/>
      <c r="S360" s="553"/>
      <c r="T360" s="554">
        <f t="shared" si="53"/>
        <v>16</v>
      </c>
      <c r="U360" s="555">
        <f t="shared" si="51"/>
        <v>16</v>
      </c>
    </row>
    <row r="361" spans="1:23" ht="18" customHeight="1" x14ac:dyDescent="0.3">
      <c r="A361" s="1123" t="s">
        <v>257</v>
      </c>
      <c r="B361" s="1129"/>
      <c r="C361" s="595" t="s">
        <v>252</v>
      </c>
      <c r="D361" s="546"/>
      <c r="E361" s="546"/>
      <c r="F361" s="546"/>
      <c r="G361" s="546"/>
      <c r="H361" s="546"/>
      <c r="I361" s="546"/>
      <c r="J361" s="546"/>
      <c r="K361" s="546">
        <f>K228+K235+K242+K249+K256+K263+K270+K277+K284+K291+K298+K305+K312+K319+K326+K333+K340+K347+K354</f>
        <v>695</v>
      </c>
      <c r="L361" s="546">
        <f t="shared" ref="L361:P361" si="58">L228+L235+L242+L249+L256+L263+L270+L277+L284+L291+L298+L305+L312+L319+L326+L333+L340+L347+L354</f>
        <v>896</v>
      </c>
      <c r="M361" s="546">
        <f t="shared" si="58"/>
        <v>629</v>
      </c>
      <c r="N361" s="546">
        <f t="shared" si="58"/>
        <v>306</v>
      </c>
      <c r="O361" s="546">
        <f t="shared" si="58"/>
        <v>451</v>
      </c>
      <c r="P361" s="546">
        <f t="shared" si="58"/>
        <v>159</v>
      </c>
      <c r="Q361" s="546">
        <f t="shared" ref="Q361:S361" si="59">Q228+Q235+Q242+Q249+Q256+Q263+Q270+Q277+Q284+Q291+Q298+Q305+Q312+Q319+Q326+Q333+Q340+Q347+Q354</f>
        <v>0</v>
      </c>
      <c r="R361" s="546">
        <f t="shared" si="59"/>
        <v>0</v>
      </c>
      <c r="S361" s="546">
        <f t="shared" si="59"/>
        <v>0</v>
      </c>
      <c r="T361" s="546">
        <f>SUM(K361:S361)</f>
        <v>3136</v>
      </c>
      <c r="U361" s="547">
        <f t="shared" si="51"/>
        <v>3136</v>
      </c>
    </row>
    <row r="362" spans="1:23" ht="18" customHeight="1" x14ac:dyDescent="0.3">
      <c r="A362" s="1125"/>
      <c r="B362" s="1130"/>
      <c r="C362" s="596" t="s">
        <v>253</v>
      </c>
      <c r="D362" s="550"/>
      <c r="E362" s="550"/>
      <c r="F362" s="550"/>
      <c r="G362" s="550"/>
      <c r="H362" s="550"/>
      <c r="I362" s="550"/>
      <c r="J362" s="550"/>
      <c r="K362" s="550">
        <f t="shared" ref="K362:P367" si="60">K229+K236+K243+K250+K257+K264+K271+K278+K285+K292+K299+K306+K313+K320+K327+K334+K341+K348+K355</f>
        <v>622</v>
      </c>
      <c r="L362" s="550">
        <f t="shared" si="60"/>
        <v>915</v>
      </c>
      <c r="M362" s="550">
        <f t="shared" si="60"/>
        <v>563</v>
      </c>
      <c r="N362" s="550">
        <f t="shared" si="60"/>
        <v>380</v>
      </c>
      <c r="O362" s="550">
        <f t="shared" si="60"/>
        <v>611</v>
      </c>
      <c r="P362" s="550">
        <f t="shared" si="60"/>
        <v>204</v>
      </c>
      <c r="Q362" s="550">
        <f t="shared" ref="Q362:S366" si="61">Q229+Q236+Q243+Q250+Q257+Q264+Q271+Q278+Q285+Q292+Q299+Q306+Q313+Q320+Q327+Q334+Q341+Q348+Q355</f>
        <v>0</v>
      </c>
      <c r="R362" s="550">
        <f t="shared" si="61"/>
        <v>0</v>
      </c>
      <c r="S362" s="550">
        <f t="shared" si="61"/>
        <v>0</v>
      </c>
      <c r="T362" s="550">
        <f t="shared" ref="T362:T367" si="62">SUM(K362:S362)</f>
        <v>3295</v>
      </c>
      <c r="U362" s="551">
        <f t="shared" si="51"/>
        <v>3295</v>
      </c>
    </row>
    <row r="363" spans="1:23" ht="18" customHeight="1" x14ac:dyDescent="0.3">
      <c r="A363" s="1125"/>
      <c r="B363" s="1130"/>
      <c r="C363" s="596" t="s">
        <v>22</v>
      </c>
      <c r="D363" s="550"/>
      <c r="E363" s="550"/>
      <c r="F363" s="550"/>
      <c r="G363" s="550"/>
      <c r="H363" s="550"/>
      <c r="I363" s="550"/>
      <c r="J363" s="550"/>
      <c r="K363" s="550">
        <f t="shared" si="60"/>
        <v>1317</v>
      </c>
      <c r="L363" s="550">
        <f t="shared" si="60"/>
        <v>1811</v>
      </c>
      <c r="M363" s="550">
        <f t="shared" si="60"/>
        <v>1192</v>
      </c>
      <c r="N363" s="550">
        <f t="shared" si="60"/>
        <v>686</v>
      </c>
      <c r="O363" s="550">
        <f t="shared" si="60"/>
        <v>1062</v>
      </c>
      <c r="P363" s="550">
        <f t="shared" si="60"/>
        <v>363</v>
      </c>
      <c r="Q363" s="550">
        <f t="shared" ref="Q363:T363" si="63">SUM(Q361:Q362)</f>
        <v>0</v>
      </c>
      <c r="R363" s="550">
        <f t="shared" si="63"/>
        <v>0</v>
      </c>
      <c r="S363" s="550">
        <f t="shared" si="63"/>
        <v>0</v>
      </c>
      <c r="T363" s="550">
        <f t="shared" si="63"/>
        <v>6431</v>
      </c>
      <c r="U363" s="551">
        <f t="shared" ref="U363:U367" si="64">J363+T363</f>
        <v>6431</v>
      </c>
      <c r="W363" s="597"/>
    </row>
    <row r="364" spans="1:23" ht="18" customHeight="1" x14ac:dyDescent="0.3">
      <c r="A364" s="1125"/>
      <c r="B364" s="1130"/>
      <c r="C364" s="596" t="s">
        <v>83</v>
      </c>
      <c r="D364" s="550"/>
      <c r="E364" s="550"/>
      <c r="F364" s="550"/>
      <c r="G364" s="550"/>
      <c r="H364" s="550"/>
      <c r="I364" s="550"/>
      <c r="J364" s="550"/>
      <c r="K364" s="550">
        <f t="shared" si="60"/>
        <v>1178</v>
      </c>
      <c r="L364" s="550">
        <f t="shared" si="60"/>
        <v>1749</v>
      </c>
      <c r="M364" s="550">
        <f t="shared" si="60"/>
        <v>871</v>
      </c>
      <c r="N364" s="550">
        <f t="shared" si="60"/>
        <v>594</v>
      </c>
      <c r="O364" s="550">
        <f t="shared" si="60"/>
        <v>1050</v>
      </c>
      <c r="P364" s="550">
        <f t="shared" si="60"/>
        <v>359</v>
      </c>
      <c r="Q364" s="550">
        <f t="shared" si="61"/>
        <v>0</v>
      </c>
      <c r="R364" s="550">
        <f t="shared" si="61"/>
        <v>0</v>
      </c>
      <c r="S364" s="550">
        <f t="shared" si="61"/>
        <v>0</v>
      </c>
      <c r="T364" s="550">
        <f t="shared" si="62"/>
        <v>5801</v>
      </c>
      <c r="U364" s="551">
        <f t="shared" si="64"/>
        <v>5801</v>
      </c>
      <c r="W364" s="597"/>
    </row>
    <row r="365" spans="1:23" ht="18" customHeight="1" x14ac:dyDescent="0.3">
      <c r="A365" s="1125"/>
      <c r="B365" s="1130"/>
      <c r="C365" s="596" t="s">
        <v>254</v>
      </c>
      <c r="D365" s="550"/>
      <c r="E365" s="550"/>
      <c r="F365" s="550"/>
      <c r="G365" s="550"/>
      <c r="H365" s="550"/>
      <c r="I365" s="550"/>
      <c r="J365" s="550"/>
      <c r="K365" s="550">
        <f t="shared" si="60"/>
        <v>963</v>
      </c>
      <c r="L365" s="550">
        <f t="shared" si="60"/>
        <v>1766</v>
      </c>
      <c r="M365" s="550">
        <f t="shared" si="60"/>
        <v>880</v>
      </c>
      <c r="N365" s="550">
        <f t="shared" si="60"/>
        <v>569</v>
      </c>
      <c r="O365" s="550">
        <f t="shared" si="60"/>
        <v>997</v>
      </c>
      <c r="P365" s="550">
        <f t="shared" si="60"/>
        <v>354</v>
      </c>
      <c r="Q365" s="550">
        <f t="shared" si="61"/>
        <v>0</v>
      </c>
      <c r="R365" s="550">
        <f t="shared" si="61"/>
        <v>0</v>
      </c>
      <c r="S365" s="550">
        <f t="shared" si="61"/>
        <v>0</v>
      </c>
      <c r="T365" s="550">
        <f t="shared" si="62"/>
        <v>5529</v>
      </c>
      <c r="U365" s="551">
        <f t="shared" si="64"/>
        <v>5529</v>
      </c>
      <c r="W365" s="597"/>
    </row>
    <row r="366" spans="1:23" ht="18" customHeight="1" x14ac:dyDescent="0.3">
      <c r="A366" s="1125"/>
      <c r="B366" s="1130"/>
      <c r="C366" s="596" t="s">
        <v>85</v>
      </c>
      <c r="D366" s="550"/>
      <c r="E366" s="550"/>
      <c r="F366" s="550"/>
      <c r="G366" s="550"/>
      <c r="H366" s="550"/>
      <c r="I366" s="550"/>
      <c r="J366" s="550"/>
      <c r="K366" s="550">
        <f t="shared" si="60"/>
        <v>1204</v>
      </c>
      <c r="L366" s="550">
        <f t="shared" si="60"/>
        <v>1855</v>
      </c>
      <c r="M366" s="550">
        <f t="shared" si="60"/>
        <v>1147</v>
      </c>
      <c r="N366" s="550">
        <f t="shared" si="60"/>
        <v>774</v>
      </c>
      <c r="O366" s="550">
        <f t="shared" si="60"/>
        <v>1249</v>
      </c>
      <c r="P366" s="550">
        <f t="shared" si="60"/>
        <v>560</v>
      </c>
      <c r="Q366" s="550">
        <f t="shared" si="61"/>
        <v>0</v>
      </c>
      <c r="R366" s="550">
        <f t="shared" si="61"/>
        <v>0</v>
      </c>
      <c r="S366" s="550">
        <f t="shared" si="61"/>
        <v>0</v>
      </c>
      <c r="T366" s="550">
        <f t="shared" si="62"/>
        <v>6789</v>
      </c>
      <c r="U366" s="551">
        <f t="shared" si="64"/>
        <v>6789</v>
      </c>
      <c r="W366" s="597"/>
    </row>
    <row r="367" spans="1:23" ht="18" customHeight="1" x14ac:dyDescent="0.3">
      <c r="A367" s="1127"/>
      <c r="B367" s="1131"/>
      <c r="C367" s="598" t="s">
        <v>255</v>
      </c>
      <c r="D367" s="554"/>
      <c r="E367" s="554"/>
      <c r="F367" s="554"/>
      <c r="G367" s="554"/>
      <c r="H367" s="554"/>
      <c r="I367" s="554"/>
      <c r="J367" s="554"/>
      <c r="K367" s="554">
        <f t="shared" si="60"/>
        <v>1068</v>
      </c>
      <c r="L367" s="554">
        <f t="shared" si="60"/>
        <v>1661</v>
      </c>
      <c r="M367" s="554">
        <f t="shared" si="60"/>
        <v>822</v>
      </c>
      <c r="N367" s="554">
        <f t="shared" si="60"/>
        <v>575</v>
      </c>
      <c r="O367" s="554">
        <f t="shared" si="60"/>
        <v>977</v>
      </c>
      <c r="P367" s="554">
        <f t="shared" si="60"/>
        <v>312</v>
      </c>
      <c r="Q367" s="554">
        <f t="shared" ref="Q367:S367" si="65">Q234+Q241+Q248+Q255+Q262+Q269+Q276+Q283+Q290+Q297+Q304+Q311+Q318+Q325+Q332+Q339+Q346+Q353+Q360</f>
        <v>0</v>
      </c>
      <c r="R367" s="554">
        <f t="shared" si="65"/>
        <v>0</v>
      </c>
      <c r="S367" s="554">
        <f t="shared" si="65"/>
        <v>0</v>
      </c>
      <c r="T367" s="554">
        <f t="shared" si="62"/>
        <v>5415</v>
      </c>
      <c r="U367" s="555">
        <f t="shared" si="64"/>
        <v>5415</v>
      </c>
      <c r="W367" s="597"/>
    </row>
    <row r="368" spans="1:23" x14ac:dyDescent="0.3">
      <c r="A368" s="1117" t="s">
        <v>350</v>
      </c>
      <c r="B368" s="1118"/>
      <c r="C368" s="599" t="s">
        <v>252</v>
      </c>
      <c r="D368" s="600">
        <f>D221+D361</f>
        <v>1</v>
      </c>
      <c r="E368" s="600">
        <f t="shared" ref="E368:P368" si="66">E221+E361</f>
        <v>16</v>
      </c>
      <c r="F368" s="600">
        <f t="shared" si="66"/>
        <v>7</v>
      </c>
      <c r="G368" s="600">
        <f t="shared" si="66"/>
        <v>12</v>
      </c>
      <c r="H368" s="600">
        <f t="shared" si="66"/>
        <v>14</v>
      </c>
      <c r="I368" s="600">
        <f t="shared" si="66"/>
        <v>9</v>
      </c>
      <c r="J368" s="600">
        <f t="shared" si="66"/>
        <v>59</v>
      </c>
      <c r="K368" s="600">
        <f>K221+K361</f>
        <v>2137</v>
      </c>
      <c r="L368" s="600">
        <f t="shared" si="66"/>
        <v>1952</v>
      </c>
      <c r="M368" s="604">
        <f t="shared" si="66"/>
        <v>1842</v>
      </c>
      <c r="N368" s="607">
        <f t="shared" si="66"/>
        <v>690</v>
      </c>
      <c r="O368" s="608">
        <f t="shared" si="66"/>
        <v>784</v>
      </c>
      <c r="P368" s="608">
        <f t="shared" si="66"/>
        <v>478</v>
      </c>
      <c r="Q368" s="608"/>
      <c r="R368" s="608"/>
      <c r="S368" s="608"/>
      <c r="T368" s="608">
        <f>SUM(K368:S368)</f>
        <v>7883</v>
      </c>
      <c r="U368" s="582">
        <f>U221+U361</f>
        <v>7944</v>
      </c>
    </row>
    <row r="369" spans="1:24" x14ac:dyDescent="0.3">
      <c r="A369" s="1119"/>
      <c r="B369" s="1120"/>
      <c r="C369" s="601" t="s">
        <v>253</v>
      </c>
      <c r="D369" s="560">
        <f t="shared" ref="D369:P374" si="67">D222+D362</f>
        <v>4</v>
      </c>
      <c r="E369" s="560">
        <f t="shared" si="67"/>
        <v>9</v>
      </c>
      <c r="F369" s="560">
        <f t="shared" si="67"/>
        <v>11</v>
      </c>
      <c r="G369" s="560">
        <f t="shared" si="67"/>
        <v>17</v>
      </c>
      <c r="H369" s="560">
        <f t="shared" si="67"/>
        <v>11</v>
      </c>
      <c r="I369" s="560">
        <f t="shared" si="67"/>
        <v>6</v>
      </c>
      <c r="J369" s="560">
        <f t="shared" si="67"/>
        <v>58</v>
      </c>
      <c r="K369" s="560">
        <f t="shared" si="67"/>
        <v>2339</v>
      </c>
      <c r="L369" s="560">
        <f t="shared" si="67"/>
        <v>2171</v>
      </c>
      <c r="M369" s="605">
        <f t="shared" si="67"/>
        <v>1899</v>
      </c>
      <c r="N369" s="609">
        <f t="shared" si="67"/>
        <v>1072</v>
      </c>
      <c r="O369" s="610">
        <f t="shared" si="67"/>
        <v>1223</v>
      </c>
      <c r="P369" s="610">
        <f t="shared" si="67"/>
        <v>828</v>
      </c>
      <c r="Q369" s="610"/>
      <c r="R369" s="610"/>
      <c r="S369" s="610"/>
      <c r="T369" s="610">
        <f t="shared" ref="T369:T374" si="68">SUM(K369:S369)</f>
        <v>9532</v>
      </c>
      <c r="U369" s="587">
        <f t="shared" ref="U369:U374" si="69">U222+U362</f>
        <v>9624</v>
      </c>
    </row>
    <row r="370" spans="1:24" x14ac:dyDescent="0.3">
      <c r="A370" s="1119"/>
      <c r="B370" s="1120"/>
      <c r="C370" s="601" t="s">
        <v>22</v>
      </c>
      <c r="D370" s="560">
        <f t="shared" si="67"/>
        <v>5</v>
      </c>
      <c r="E370" s="560">
        <f t="shared" si="67"/>
        <v>25</v>
      </c>
      <c r="F370" s="560">
        <f t="shared" si="67"/>
        <v>18</v>
      </c>
      <c r="G370" s="560">
        <f t="shared" si="67"/>
        <v>29</v>
      </c>
      <c r="H370" s="560">
        <f t="shared" si="67"/>
        <v>25</v>
      </c>
      <c r="I370" s="560">
        <f t="shared" si="67"/>
        <v>15</v>
      </c>
      <c r="J370" s="560">
        <f t="shared" si="67"/>
        <v>117</v>
      </c>
      <c r="K370" s="560">
        <f t="shared" si="67"/>
        <v>4476</v>
      </c>
      <c r="L370" s="560">
        <f t="shared" si="67"/>
        <v>4123</v>
      </c>
      <c r="M370" s="605">
        <f t="shared" si="67"/>
        <v>3741</v>
      </c>
      <c r="N370" s="609">
        <f t="shared" si="67"/>
        <v>1762</v>
      </c>
      <c r="O370" s="610">
        <f t="shared" si="67"/>
        <v>2007</v>
      </c>
      <c r="P370" s="610">
        <f t="shared" si="67"/>
        <v>1306</v>
      </c>
      <c r="Q370" s="610"/>
      <c r="R370" s="610"/>
      <c r="S370" s="610"/>
      <c r="T370" s="610">
        <f t="shared" si="68"/>
        <v>17415</v>
      </c>
      <c r="U370" s="587">
        <f t="shared" si="69"/>
        <v>17568</v>
      </c>
      <c r="X370" s="597"/>
    </row>
    <row r="371" spans="1:24" x14ac:dyDescent="0.3">
      <c r="A371" s="1119"/>
      <c r="B371" s="1120"/>
      <c r="C371" s="601" t="s">
        <v>83</v>
      </c>
      <c r="D371" s="560">
        <f t="shared" si="67"/>
        <v>5</v>
      </c>
      <c r="E371" s="560">
        <f t="shared" si="67"/>
        <v>25</v>
      </c>
      <c r="F371" s="560">
        <f t="shared" si="67"/>
        <v>18</v>
      </c>
      <c r="G371" s="560">
        <f t="shared" si="67"/>
        <v>29</v>
      </c>
      <c r="H371" s="560">
        <f t="shared" si="67"/>
        <v>24</v>
      </c>
      <c r="I371" s="560">
        <f t="shared" si="67"/>
        <v>14</v>
      </c>
      <c r="J371" s="560">
        <f t="shared" si="67"/>
        <v>115</v>
      </c>
      <c r="K371" s="560">
        <f t="shared" si="67"/>
        <v>4325</v>
      </c>
      <c r="L371" s="560">
        <f t="shared" si="67"/>
        <v>4315</v>
      </c>
      <c r="M371" s="605">
        <f t="shared" si="67"/>
        <v>3624</v>
      </c>
      <c r="N371" s="609">
        <f t="shared" si="67"/>
        <v>1808</v>
      </c>
      <c r="O371" s="610">
        <f t="shared" si="67"/>
        <v>1988</v>
      </c>
      <c r="P371" s="610">
        <f t="shared" si="67"/>
        <v>1346</v>
      </c>
      <c r="Q371" s="610"/>
      <c r="R371" s="610"/>
      <c r="S371" s="610"/>
      <c r="T371" s="610">
        <f t="shared" si="68"/>
        <v>17406</v>
      </c>
      <c r="U371" s="587">
        <f t="shared" si="69"/>
        <v>17547</v>
      </c>
      <c r="X371" s="597"/>
    </row>
    <row r="372" spans="1:24" x14ac:dyDescent="0.3">
      <c r="A372" s="1119"/>
      <c r="B372" s="1120"/>
      <c r="C372" s="601" t="s">
        <v>254</v>
      </c>
      <c r="D372" s="560">
        <f t="shared" si="67"/>
        <v>1</v>
      </c>
      <c r="E372" s="560">
        <f t="shared" si="67"/>
        <v>10</v>
      </c>
      <c r="F372" s="560">
        <f t="shared" si="67"/>
        <v>6</v>
      </c>
      <c r="G372" s="560">
        <f t="shared" si="67"/>
        <v>2</v>
      </c>
      <c r="H372" s="560">
        <f t="shared" si="67"/>
        <v>2</v>
      </c>
      <c r="I372" s="560">
        <f t="shared" si="67"/>
        <v>1</v>
      </c>
      <c r="J372" s="560">
        <f t="shared" si="67"/>
        <v>22</v>
      </c>
      <c r="K372" s="560">
        <f t="shared" si="67"/>
        <v>4059</v>
      </c>
      <c r="L372" s="560">
        <f t="shared" si="67"/>
        <v>4169</v>
      </c>
      <c r="M372" s="605">
        <f t="shared" si="67"/>
        <v>3455</v>
      </c>
      <c r="N372" s="609">
        <f t="shared" si="67"/>
        <v>1675</v>
      </c>
      <c r="O372" s="610">
        <f t="shared" si="67"/>
        <v>2065</v>
      </c>
      <c r="P372" s="610">
        <f t="shared" si="67"/>
        <v>1372</v>
      </c>
      <c r="Q372" s="610"/>
      <c r="R372" s="610"/>
      <c r="S372" s="610"/>
      <c r="T372" s="610">
        <f t="shared" si="68"/>
        <v>16795</v>
      </c>
      <c r="U372" s="587">
        <f t="shared" si="69"/>
        <v>16846</v>
      </c>
      <c r="X372" s="597"/>
    </row>
    <row r="373" spans="1:24" x14ac:dyDescent="0.3">
      <c r="A373" s="1119"/>
      <c r="B373" s="1120"/>
      <c r="C373" s="601" t="s">
        <v>85</v>
      </c>
      <c r="D373" s="560">
        <f t="shared" si="67"/>
        <v>4</v>
      </c>
      <c r="E373" s="560">
        <f t="shared" si="67"/>
        <v>7</v>
      </c>
      <c r="F373" s="560">
        <f t="shared" si="67"/>
        <v>5</v>
      </c>
      <c r="G373" s="560">
        <f t="shared" si="67"/>
        <v>25</v>
      </c>
      <c r="H373" s="560">
        <f t="shared" si="67"/>
        <v>23</v>
      </c>
      <c r="I373" s="560">
        <f t="shared" si="67"/>
        <v>14</v>
      </c>
      <c r="J373" s="560">
        <f t="shared" si="67"/>
        <v>78</v>
      </c>
      <c r="K373" s="560">
        <f t="shared" si="67"/>
        <v>4411</v>
      </c>
      <c r="L373" s="560">
        <f t="shared" si="67"/>
        <v>4510</v>
      </c>
      <c r="M373" s="605">
        <f t="shared" si="67"/>
        <v>4004</v>
      </c>
      <c r="N373" s="609">
        <f t="shared" si="67"/>
        <v>2064</v>
      </c>
      <c r="O373" s="610">
        <f t="shared" si="67"/>
        <v>2368</v>
      </c>
      <c r="P373" s="610">
        <f t="shared" si="67"/>
        <v>1636</v>
      </c>
      <c r="Q373" s="610"/>
      <c r="R373" s="610"/>
      <c r="S373" s="610"/>
      <c r="T373" s="610">
        <f t="shared" si="68"/>
        <v>18993</v>
      </c>
      <c r="U373" s="587">
        <f t="shared" si="69"/>
        <v>19115</v>
      </c>
      <c r="X373" s="597"/>
    </row>
    <row r="374" spans="1:24" x14ac:dyDescent="0.3">
      <c r="A374" s="1121"/>
      <c r="B374" s="1122"/>
      <c r="C374" s="602" t="s">
        <v>255</v>
      </c>
      <c r="D374" s="603">
        <f t="shared" si="67"/>
        <v>4</v>
      </c>
      <c r="E374" s="603">
        <f t="shared" si="67"/>
        <v>13</v>
      </c>
      <c r="F374" s="603">
        <f t="shared" si="67"/>
        <v>11</v>
      </c>
      <c r="G374" s="603">
        <f t="shared" si="67"/>
        <v>27</v>
      </c>
      <c r="H374" s="603">
        <f t="shared" si="67"/>
        <v>23</v>
      </c>
      <c r="I374" s="603">
        <f t="shared" si="67"/>
        <v>14</v>
      </c>
      <c r="J374" s="603">
        <f t="shared" si="67"/>
        <v>92</v>
      </c>
      <c r="K374" s="603">
        <f t="shared" si="67"/>
        <v>4014</v>
      </c>
      <c r="L374" s="603">
        <f t="shared" si="67"/>
        <v>3898</v>
      </c>
      <c r="M374" s="606">
        <f t="shared" si="67"/>
        <v>3268</v>
      </c>
      <c r="N374" s="611">
        <f t="shared" si="67"/>
        <v>1618</v>
      </c>
      <c r="O374" s="612">
        <f t="shared" si="67"/>
        <v>1842</v>
      </c>
      <c r="P374" s="612">
        <f t="shared" si="67"/>
        <v>1205</v>
      </c>
      <c r="Q374" s="612"/>
      <c r="R374" s="612"/>
      <c r="S374" s="612"/>
      <c r="T374" s="612">
        <f t="shared" si="68"/>
        <v>15845</v>
      </c>
      <c r="U374" s="592">
        <f t="shared" si="69"/>
        <v>15960</v>
      </c>
      <c r="X374" s="597"/>
    </row>
  </sheetData>
  <sheetProtection selectLockedCells="1" selectUnlockedCells="1"/>
  <mergeCells count="109">
    <mergeCell ref="A368:B374"/>
    <mergeCell ref="A347:A353"/>
    <mergeCell ref="A354:A360"/>
    <mergeCell ref="A221:B227"/>
    <mergeCell ref="A361:B367"/>
    <mergeCell ref="A312:A318"/>
    <mergeCell ref="A319:A325"/>
    <mergeCell ref="A326:A332"/>
    <mergeCell ref="A333:A339"/>
    <mergeCell ref="A340:A346"/>
    <mergeCell ref="A277:A283"/>
    <mergeCell ref="A284:A290"/>
    <mergeCell ref="A291:A297"/>
    <mergeCell ref="A298:A304"/>
    <mergeCell ref="A305:A311"/>
    <mergeCell ref="A242:A248"/>
    <mergeCell ref="A249:A255"/>
    <mergeCell ref="A256:A262"/>
    <mergeCell ref="A263:A269"/>
    <mergeCell ref="A270:A276"/>
    <mergeCell ref="B298:B304"/>
    <mergeCell ref="B228:B234"/>
    <mergeCell ref="B235:B241"/>
    <mergeCell ref="B242:B248"/>
    <mergeCell ref="A207:A213"/>
    <mergeCell ref="A214:A220"/>
    <mergeCell ref="A228:A234"/>
    <mergeCell ref="A235:A241"/>
    <mergeCell ref="A172:A178"/>
    <mergeCell ref="A179:A185"/>
    <mergeCell ref="A186:A192"/>
    <mergeCell ref="A193:A199"/>
    <mergeCell ref="A200:A206"/>
    <mergeCell ref="A137:A143"/>
    <mergeCell ref="A144:A150"/>
    <mergeCell ref="A151:A157"/>
    <mergeCell ref="A158:A164"/>
    <mergeCell ref="A165:A171"/>
    <mergeCell ref="A102:A108"/>
    <mergeCell ref="A109:A115"/>
    <mergeCell ref="A116:A122"/>
    <mergeCell ref="A123:A129"/>
    <mergeCell ref="A130:A136"/>
    <mergeCell ref="A67:A73"/>
    <mergeCell ref="A74:A80"/>
    <mergeCell ref="A81:A87"/>
    <mergeCell ref="A88:A94"/>
    <mergeCell ref="A95:A101"/>
    <mergeCell ref="A32:A38"/>
    <mergeCell ref="A39:A45"/>
    <mergeCell ref="A46:A52"/>
    <mergeCell ref="A53:A59"/>
    <mergeCell ref="A60:A66"/>
    <mergeCell ref="A2:A3"/>
    <mergeCell ref="A4:A10"/>
    <mergeCell ref="A11:A17"/>
    <mergeCell ref="A18:A24"/>
    <mergeCell ref="A25:A31"/>
    <mergeCell ref="U2:U3"/>
    <mergeCell ref="B4:B10"/>
    <mergeCell ref="B46:B52"/>
    <mergeCell ref="B2:B3"/>
    <mergeCell ref="C2:C3"/>
    <mergeCell ref="D2:J2"/>
    <mergeCell ref="K2:T2"/>
    <mergeCell ref="B11:B17"/>
    <mergeCell ref="B18:B24"/>
    <mergeCell ref="B25:B31"/>
    <mergeCell ref="B32:B38"/>
    <mergeCell ref="B39:B45"/>
    <mergeCell ref="B130:B136"/>
    <mergeCell ref="B53:B59"/>
    <mergeCell ref="B60:B66"/>
    <mergeCell ref="B67:B73"/>
    <mergeCell ref="B74:B80"/>
    <mergeCell ref="B81:B87"/>
    <mergeCell ref="B88:B94"/>
    <mergeCell ref="B95:B101"/>
    <mergeCell ref="B102:B108"/>
    <mergeCell ref="B109:B115"/>
    <mergeCell ref="B116:B122"/>
    <mergeCell ref="B123:B129"/>
    <mergeCell ref="B214:B220"/>
    <mergeCell ref="B137:B143"/>
    <mergeCell ref="B144:B150"/>
    <mergeCell ref="B151:B157"/>
    <mergeCell ref="B158:B164"/>
    <mergeCell ref="B165:B171"/>
    <mergeCell ref="B172:B178"/>
    <mergeCell ref="B179:B185"/>
    <mergeCell ref="B186:B192"/>
    <mergeCell ref="B193:B199"/>
    <mergeCell ref="B200:B206"/>
    <mergeCell ref="B207:B213"/>
    <mergeCell ref="B249:B255"/>
    <mergeCell ref="B256:B262"/>
    <mergeCell ref="B263:B269"/>
    <mergeCell ref="B270:B276"/>
    <mergeCell ref="B277:B283"/>
    <mergeCell ref="B284:B290"/>
    <mergeCell ref="B291:B297"/>
    <mergeCell ref="B347:B353"/>
    <mergeCell ref="B354:B360"/>
    <mergeCell ref="B305:B311"/>
    <mergeCell ref="B312:B318"/>
    <mergeCell ref="B319:B325"/>
    <mergeCell ref="B326:B332"/>
    <mergeCell ref="B333:B339"/>
    <mergeCell ref="B340:B346"/>
  </mergeCells>
  <printOptions horizontalCentered="1"/>
  <pageMargins left="0" right="0" top="0.39" bottom="0" header="0" footer="0"/>
  <pageSetup paperSize="9" firstPageNumber="0" orientation="landscape" r:id="rId1"/>
  <headerFooter alignWithMargins="0"/>
  <rowBreaks count="17" manualBreakCount="17">
    <brk id="24" max="16383" man="1"/>
    <brk id="45" max="16383" man="1"/>
    <brk id="66" max="16383" man="1"/>
    <brk id="87" max="16383" man="1"/>
    <brk id="108" max="16383" man="1"/>
    <brk id="129" max="16383" man="1"/>
    <brk id="150" max="16383" man="1"/>
    <brk id="171" max="16383" man="1"/>
    <brk id="192" max="16383" man="1"/>
    <brk id="213" max="16383" man="1"/>
    <brk id="234" max="16383" man="1"/>
    <brk id="255" max="16383" man="1"/>
    <brk id="276" max="16383" man="1"/>
    <brk id="297" max="16383" man="1"/>
    <brk id="318" max="16383" man="1"/>
    <brk id="339" max="16383" man="1"/>
    <brk id="3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1:Y24"/>
  <sheetViews>
    <sheetView workbookViewId="0">
      <selection activeCell="S9" sqref="S9"/>
    </sheetView>
  </sheetViews>
  <sheetFormatPr defaultRowHeight="18.75" x14ac:dyDescent="0.3"/>
  <cols>
    <col min="1" max="1" width="14.125" style="5" customWidth="1"/>
    <col min="2" max="2" width="18" style="5" customWidth="1"/>
    <col min="3" max="9" width="5.25" style="5" customWidth="1"/>
    <col min="10" max="15" width="6.5" style="5" customWidth="1"/>
    <col min="16" max="16" width="6.75" style="5" customWidth="1"/>
    <col min="17" max="17" width="8.625" style="5" customWidth="1"/>
    <col min="18" max="21" width="9" style="5"/>
    <col min="22" max="23" width="13.375" style="5" customWidth="1"/>
    <col min="24" max="24" width="12.625" style="5" customWidth="1"/>
    <col min="25" max="16384" width="9" style="5"/>
  </cols>
  <sheetData>
    <row r="1" spans="1:18" ht="21" x14ac:dyDescent="0.35">
      <c r="A1" s="1051" t="s">
        <v>300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</row>
    <row r="2" spans="1:18" ht="21" customHeight="1" x14ac:dyDescent="0.3">
      <c r="A2" s="988" t="s">
        <v>158</v>
      </c>
      <c r="B2" s="988" t="s">
        <v>238</v>
      </c>
      <c r="C2" s="988" t="s">
        <v>150</v>
      </c>
      <c r="D2" s="988"/>
      <c r="E2" s="988"/>
      <c r="F2" s="988"/>
      <c r="G2" s="988"/>
      <c r="H2" s="988"/>
      <c r="I2" s="988"/>
      <c r="J2" s="988" t="s">
        <v>239</v>
      </c>
      <c r="K2" s="988"/>
      <c r="L2" s="988"/>
      <c r="M2" s="988"/>
      <c r="N2" s="988"/>
      <c r="O2" s="988"/>
      <c r="P2" s="988"/>
      <c r="Q2" s="988" t="s">
        <v>29</v>
      </c>
    </row>
    <row r="3" spans="1:18" ht="37.5" x14ac:dyDescent="0.3">
      <c r="A3" s="989"/>
      <c r="B3" s="989"/>
      <c r="C3" s="536" t="s">
        <v>240</v>
      </c>
      <c r="D3" s="536" t="s">
        <v>241</v>
      </c>
      <c r="E3" s="536" t="s">
        <v>242</v>
      </c>
      <c r="F3" s="536" t="s">
        <v>243</v>
      </c>
      <c r="G3" s="536" t="s">
        <v>244</v>
      </c>
      <c r="H3" s="536" t="s">
        <v>245</v>
      </c>
      <c r="I3" s="536" t="s">
        <v>22</v>
      </c>
      <c r="J3" s="536" t="s">
        <v>246</v>
      </c>
      <c r="K3" s="536" t="s">
        <v>247</v>
      </c>
      <c r="L3" s="536" t="s">
        <v>248</v>
      </c>
      <c r="M3" s="536" t="s">
        <v>249</v>
      </c>
      <c r="N3" s="536" t="s">
        <v>250</v>
      </c>
      <c r="O3" s="536" t="s">
        <v>251</v>
      </c>
      <c r="P3" s="536" t="s">
        <v>22</v>
      </c>
      <c r="Q3" s="989"/>
    </row>
    <row r="4" spans="1:18" ht="21" customHeight="1" x14ac:dyDescent="0.3">
      <c r="A4" s="1132" t="s">
        <v>258</v>
      </c>
      <c r="B4" s="495" t="s">
        <v>252</v>
      </c>
      <c r="C4" s="190">
        <f>'27จำนวนนักเรียนขาดแคลนรายโรง'!D221</f>
        <v>1</v>
      </c>
      <c r="D4" s="190">
        <f>'27จำนวนนักเรียนขาดแคลนรายโรง'!E221</f>
        <v>16</v>
      </c>
      <c r="E4" s="190">
        <f>'27จำนวนนักเรียนขาดแคลนรายโรง'!F221</f>
        <v>7</v>
      </c>
      <c r="F4" s="190">
        <f>'27จำนวนนักเรียนขาดแคลนรายโรง'!G221</f>
        <v>12</v>
      </c>
      <c r="G4" s="190">
        <f>'27จำนวนนักเรียนขาดแคลนรายโรง'!H221</f>
        <v>14</v>
      </c>
      <c r="H4" s="190">
        <f>'27จำนวนนักเรียนขาดแคลนรายโรง'!I221</f>
        <v>9</v>
      </c>
      <c r="I4" s="190">
        <f>'27จำนวนนักเรียนขาดแคลนรายโรง'!J221</f>
        <v>59</v>
      </c>
      <c r="J4" s="190">
        <f>'27จำนวนนักเรียนขาดแคลนรายโรง'!K221</f>
        <v>1442</v>
      </c>
      <c r="K4" s="190">
        <f>'27จำนวนนักเรียนขาดแคลนรายโรง'!L221</f>
        <v>1056</v>
      </c>
      <c r="L4" s="190">
        <f>'27จำนวนนักเรียนขาดแคลนรายโรง'!M221</f>
        <v>1213</v>
      </c>
      <c r="M4" s="190">
        <f>'27จำนวนนักเรียนขาดแคลนรายโรง'!N221</f>
        <v>384</v>
      </c>
      <c r="N4" s="190">
        <f>'27จำนวนนักเรียนขาดแคลนรายโรง'!O221</f>
        <v>333</v>
      </c>
      <c r="O4" s="190">
        <f>'27จำนวนนักเรียนขาดแคลนรายโรง'!P221</f>
        <v>319</v>
      </c>
      <c r="P4" s="190">
        <f>'27จำนวนนักเรียนขาดแคลนรายโรง'!T221</f>
        <v>4749</v>
      </c>
      <c r="Q4" s="532">
        <f>I4+P4</f>
        <v>4808</v>
      </c>
    </row>
    <row r="5" spans="1:18" ht="21" customHeight="1" x14ac:dyDescent="0.3">
      <c r="A5" s="1133"/>
      <c r="B5" s="116" t="s">
        <v>253</v>
      </c>
      <c r="C5" s="90">
        <f>'27จำนวนนักเรียนขาดแคลนรายโรง'!D222</f>
        <v>4</v>
      </c>
      <c r="D5" s="90">
        <f>'27จำนวนนักเรียนขาดแคลนรายโรง'!E222</f>
        <v>9</v>
      </c>
      <c r="E5" s="90">
        <f>'27จำนวนนักเรียนขาดแคลนรายโรง'!F222</f>
        <v>11</v>
      </c>
      <c r="F5" s="90">
        <f>'27จำนวนนักเรียนขาดแคลนรายโรง'!G222</f>
        <v>17</v>
      </c>
      <c r="G5" s="90">
        <f>'27จำนวนนักเรียนขาดแคลนรายโรง'!H222</f>
        <v>11</v>
      </c>
      <c r="H5" s="90">
        <f>'27จำนวนนักเรียนขาดแคลนรายโรง'!I222</f>
        <v>6</v>
      </c>
      <c r="I5" s="90">
        <f>'27จำนวนนักเรียนขาดแคลนรายโรง'!J222</f>
        <v>58</v>
      </c>
      <c r="J5" s="90">
        <f>'27จำนวนนักเรียนขาดแคลนรายโรง'!K222</f>
        <v>1717</v>
      </c>
      <c r="K5" s="90">
        <f>'27จำนวนนักเรียนขาดแคลนรายโรง'!L222</f>
        <v>1256</v>
      </c>
      <c r="L5" s="90">
        <f>'27จำนวนนักเรียนขาดแคลนรายโรง'!M222</f>
        <v>1336</v>
      </c>
      <c r="M5" s="90">
        <f>'27จำนวนนักเรียนขาดแคลนรายโรง'!N222</f>
        <v>692</v>
      </c>
      <c r="N5" s="90">
        <f>'27จำนวนนักเรียนขาดแคลนรายโรง'!O222</f>
        <v>612</v>
      </c>
      <c r="O5" s="90">
        <f>'27จำนวนนักเรียนขาดแคลนรายโรง'!P222</f>
        <v>624</v>
      </c>
      <c r="P5" s="90">
        <f>'27จำนวนนักเรียนขาดแคลนรายโรง'!T222</f>
        <v>6271</v>
      </c>
      <c r="Q5" s="533">
        <f t="shared" ref="Q5:Q10" si="0">I5+P5</f>
        <v>6329</v>
      </c>
    </row>
    <row r="6" spans="1:18" ht="21" customHeight="1" x14ac:dyDescent="0.3">
      <c r="A6" s="1133"/>
      <c r="B6" s="615" t="s">
        <v>22</v>
      </c>
      <c r="C6" s="90">
        <f>'27จำนวนนักเรียนขาดแคลนรายโรง'!D223</f>
        <v>5</v>
      </c>
      <c r="D6" s="90">
        <f>'27จำนวนนักเรียนขาดแคลนรายโรง'!E223</f>
        <v>25</v>
      </c>
      <c r="E6" s="90">
        <f>'27จำนวนนักเรียนขาดแคลนรายโรง'!F223</f>
        <v>18</v>
      </c>
      <c r="F6" s="90">
        <f>'27จำนวนนักเรียนขาดแคลนรายโรง'!G223</f>
        <v>29</v>
      </c>
      <c r="G6" s="90">
        <f>'27จำนวนนักเรียนขาดแคลนรายโรง'!H223</f>
        <v>25</v>
      </c>
      <c r="H6" s="90">
        <f>'27จำนวนนักเรียนขาดแคลนรายโรง'!I223</f>
        <v>15</v>
      </c>
      <c r="I6" s="90">
        <f>'27จำนวนนักเรียนขาดแคลนรายโรง'!J223</f>
        <v>117</v>
      </c>
      <c r="J6" s="90">
        <f>'27จำนวนนักเรียนขาดแคลนรายโรง'!K223</f>
        <v>3159</v>
      </c>
      <c r="K6" s="90">
        <f>'27จำนวนนักเรียนขาดแคลนรายโรง'!L223</f>
        <v>2312</v>
      </c>
      <c r="L6" s="90">
        <f>'27จำนวนนักเรียนขาดแคลนรายโรง'!M223</f>
        <v>2549</v>
      </c>
      <c r="M6" s="90">
        <f>'27จำนวนนักเรียนขาดแคลนรายโรง'!N223</f>
        <v>1076</v>
      </c>
      <c r="N6" s="90">
        <f>'27จำนวนนักเรียนขาดแคลนรายโรง'!O223</f>
        <v>945</v>
      </c>
      <c r="O6" s="90">
        <f>'27จำนวนนักเรียนขาดแคลนรายโรง'!P223</f>
        <v>943</v>
      </c>
      <c r="P6" s="90">
        <f>'27จำนวนนักเรียนขาดแคลนรายโรง'!T223</f>
        <v>11020</v>
      </c>
      <c r="Q6" s="533">
        <f t="shared" si="0"/>
        <v>11137</v>
      </c>
    </row>
    <row r="7" spans="1:18" ht="21" customHeight="1" x14ac:dyDescent="0.3">
      <c r="A7" s="1133"/>
      <c r="B7" s="116" t="s">
        <v>83</v>
      </c>
      <c r="C7" s="90">
        <f>'27จำนวนนักเรียนขาดแคลนรายโรง'!D224</f>
        <v>5</v>
      </c>
      <c r="D7" s="90">
        <f>'27จำนวนนักเรียนขาดแคลนรายโรง'!E224</f>
        <v>25</v>
      </c>
      <c r="E7" s="90">
        <f>'27จำนวนนักเรียนขาดแคลนรายโรง'!F224</f>
        <v>18</v>
      </c>
      <c r="F7" s="90">
        <f>'27จำนวนนักเรียนขาดแคลนรายโรง'!G224</f>
        <v>29</v>
      </c>
      <c r="G7" s="90">
        <f>'27จำนวนนักเรียนขาดแคลนรายโรง'!H224</f>
        <v>24</v>
      </c>
      <c r="H7" s="90">
        <f>'27จำนวนนักเรียนขาดแคลนรายโรง'!I224</f>
        <v>14</v>
      </c>
      <c r="I7" s="90">
        <f>'27จำนวนนักเรียนขาดแคลนรายโรง'!J224</f>
        <v>115</v>
      </c>
      <c r="J7" s="90">
        <f>'27จำนวนนักเรียนขาดแคลนรายโรง'!K224</f>
        <v>3147</v>
      </c>
      <c r="K7" s="90">
        <f>'27จำนวนนักเรียนขาดแคลนรายโรง'!L224</f>
        <v>2566</v>
      </c>
      <c r="L7" s="90">
        <f>'27จำนวนนักเรียนขาดแคลนรายโรง'!M224</f>
        <v>2753</v>
      </c>
      <c r="M7" s="90">
        <f>'27จำนวนนักเรียนขาดแคลนรายโรง'!N224</f>
        <v>1214</v>
      </c>
      <c r="N7" s="90">
        <f>'27จำนวนนักเรียนขาดแคลนรายโรง'!O224</f>
        <v>938</v>
      </c>
      <c r="O7" s="90">
        <f>'27จำนวนนักเรียนขาดแคลนรายโรง'!P224</f>
        <v>987</v>
      </c>
      <c r="P7" s="90">
        <f>'27จำนวนนักเรียนขาดแคลนรายโรง'!T224</f>
        <v>11631</v>
      </c>
      <c r="Q7" s="533">
        <f t="shared" si="0"/>
        <v>11746</v>
      </c>
    </row>
    <row r="8" spans="1:18" ht="21" customHeight="1" x14ac:dyDescent="0.3">
      <c r="A8" s="1133"/>
      <c r="B8" s="116" t="s">
        <v>254</v>
      </c>
      <c r="C8" s="90">
        <f>'27จำนวนนักเรียนขาดแคลนรายโรง'!D225</f>
        <v>1</v>
      </c>
      <c r="D8" s="90">
        <f>'27จำนวนนักเรียนขาดแคลนรายโรง'!E225</f>
        <v>10</v>
      </c>
      <c r="E8" s="90">
        <f>'27จำนวนนักเรียนขาดแคลนรายโรง'!F225</f>
        <v>6</v>
      </c>
      <c r="F8" s="90">
        <f>'27จำนวนนักเรียนขาดแคลนรายโรง'!G225</f>
        <v>2</v>
      </c>
      <c r="G8" s="90">
        <f>'27จำนวนนักเรียนขาดแคลนรายโรง'!H225</f>
        <v>2</v>
      </c>
      <c r="H8" s="90">
        <f>'27จำนวนนักเรียนขาดแคลนรายโรง'!I225</f>
        <v>1</v>
      </c>
      <c r="I8" s="90">
        <f>'27จำนวนนักเรียนขาดแคลนรายโรง'!J225</f>
        <v>22</v>
      </c>
      <c r="J8" s="90">
        <f>'27จำนวนนักเรียนขาดแคลนรายโรง'!K225</f>
        <v>3096</v>
      </c>
      <c r="K8" s="90">
        <f>'27จำนวนนักเรียนขาดแคลนรายโรง'!L225</f>
        <v>2403</v>
      </c>
      <c r="L8" s="90">
        <f>'27จำนวนนักเรียนขาดแคลนรายโรง'!M225</f>
        <v>2575</v>
      </c>
      <c r="M8" s="90">
        <f>'27จำนวนนักเรียนขาดแคลนรายโรง'!N225</f>
        <v>1106</v>
      </c>
      <c r="N8" s="90">
        <f>'27จำนวนนักเรียนขาดแคลนรายโรง'!O225</f>
        <v>1068</v>
      </c>
      <c r="O8" s="90">
        <f>'27จำนวนนักเรียนขาดแคลนรายโรง'!P225</f>
        <v>1018</v>
      </c>
      <c r="P8" s="90">
        <f>'27จำนวนนักเรียนขาดแคลนรายโรง'!T225</f>
        <v>11295</v>
      </c>
      <c r="Q8" s="533">
        <f t="shared" si="0"/>
        <v>11317</v>
      </c>
    </row>
    <row r="9" spans="1:18" ht="21" customHeight="1" x14ac:dyDescent="0.3">
      <c r="A9" s="1133"/>
      <c r="B9" s="116" t="s">
        <v>85</v>
      </c>
      <c r="C9" s="90">
        <f>'27จำนวนนักเรียนขาดแคลนรายโรง'!D226</f>
        <v>4</v>
      </c>
      <c r="D9" s="90">
        <f>'27จำนวนนักเรียนขาดแคลนรายโรง'!E226</f>
        <v>7</v>
      </c>
      <c r="E9" s="90">
        <f>'27จำนวนนักเรียนขาดแคลนรายโรง'!F226</f>
        <v>5</v>
      </c>
      <c r="F9" s="90">
        <f>'27จำนวนนักเรียนขาดแคลนรายโรง'!G226</f>
        <v>25</v>
      </c>
      <c r="G9" s="90">
        <f>'27จำนวนนักเรียนขาดแคลนรายโรง'!H226</f>
        <v>23</v>
      </c>
      <c r="H9" s="90">
        <f>'27จำนวนนักเรียนขาดแคลนรายโรง'!I226</f>
        <v>14</v>
      </c>
      <c r="I9" s="90">
        <f>'27จำนวนนักเรียนขาดแคลนรายโรง'!J226</f>
        <v>78</v>
      </c>
      <c r="J9" s="90">
        <f>'27จำนวนนักเรียนขาดแคลนรายโรง'!K226</f>
        <v>3207</v>
      </c>
      <c r="K9" s="90">
        <f>'27จำนวนนักเรียนขาดแคลนรายโรง'!L226</f>
        <v>2655</v>
      </c>
      <c r="L9" s="90">
        <f>'27จำนวนนักเรียนขาดแคลนรายโรง'!M226</f>
        <v>2857</v>
      </c>
      <c r="M9" s="90">
        <f>'27จำนวนนักเรียนขาดแคลนรายโรง'!N226</f>
        <v>1290</v>
      </c>
      <c r="N9" s="90">
        <f>'27จำนวนนักเรียนขาดแคลนรายโรง'!O226</f>
        <v>1119</v>
      </c>
      <c r="O9" s="90">
        <f>'27จำนวนนักเรียนขาดแคลนรายโรง'!P226</f>
        <v>1076</v>
      </c>
      <c r="P9" s="90">
        <f>'27จำนวนนักเรียนขาดแคลนรายโรง'!T226</f>
        <v>12248</v>
      </c>
      <c r="Q9" s="533">
        <f t="shared" si="0"/>
        <v>12326</v>
      </c>
    </row>
    <row r="10" spans="1:18" ht="21" customHeight="1" x14ac:dyDescent="0.3">
      <c r="A10" s="1134"/>
      <c r="B10" s="622" t="s">
        <v>255</v>
      </c>
      <c r="C10" s="194">
        <f>'27จำนวนนักเรียนขาดแคลนรายโรง'!D227</f>
        <v>4</v>
      </c>
      <c r="D10" s="194">
        <f>'27จำนวนนักเรียนขาดแคลนรายโรง'!E227</f>
        <v>13</v>
      </c>
      <c r="E10" s="194">
        <f>'27จำนวนนักเรียนขาดแคลนรายโรง'!F227</f>
        <v>11</v>
      </c>
      <c r="F10" s="194">
        <f>'27จำนวนนักเรียนขาดแคลนรายโรง'!G227</f>
        <v>27</v>
      </c>
      <c r="G10" s="194">
        <f>'27จำนวนนักเรียนขาดแคลนรายโรง'!H227</f>
        <v>23</v>
      </c>
      <c r="H10" s="194">
        <f>'27จำนวนนักเรียนขาดแคลนรายโรง'!I227</f>
        <v>14</v>
      </c>
      <c r="I10" s="194">
        <f>'27จำนวนนักเรียนขาดแคลนรายโรง'!J227</f>
        <v>92</v>
      </c>
      <c r="J10" s="194">
        <f>'27จำนวนนักเรียนขาดแคลนรายโรง'!K227</f>
        <v>2946</v>
      </c>
      <c r="K10" s="194">
        <f>'27จำนวนนักเรียนขาดแคลนรายโรง'!L227</f>
        <v>2237</v>
      </c>
      <c r="L10" s="194">
        <f>'27จำนวนนักเรียนขาดแคลนรายโรง'!M227</f>
        <v>2446</v>
      </c>
      <c r="M10" s="194">
        <f>'27จำนวนนักเรียนขาดแคลนรายโรง'!N227</f>
        <v>1043</v>
      </c>
      <c r="N10" s="194">
        <f>'27จำนวนนักเรียนขาดแคลนรายโรง'!O227</f>
        <v>865</v>
      </c>
      <c r="O10" s="194">
        <f>'27จำนวนนักเรียนขาดแคลนรายโรง'!P227</f>
        <v>893</v>
      </c>
      <c r="P10" s="194">
        <f>'27จำนวนนักเรียนขาดแคลนรายโรง'!T227</f>
        <v>10453</v>
      </c>
      <c r="Q10" s="534">
        <f t="shared" si="0"/>
        <v>10545</v>
      </c>
    </row>
    <row r="11" spans="1:18" ht="21" customHeight="1" x14ac:dyDescent="0.3">
      <c r="A11" s="1135" t="s">
        <v>259</v>
      </c>
      <c r="B11" s="621" t="s">
        <v>252</v>
      </c>
      <c r="C11" s="541">
        <f>'27จำนวนนักเรียนขาดแคลนรายโรง'!D361</f>
        <v>0</v>
      </c>
      <c r="D11" s="541">
        <f>'27จำนวนนักเรียนขาดแคลนรายโรง'!E361</f>
        <v>0</v>
      </c>
      <c r="E11" s="541">
        <f>'27จำนวนนักเรียนขาดแคลนรายโรง'!F361</f>
        <v>0</v>
      </c>
      <c r="F11" s="541">
        <f>'27จำนวนนักเรียนขาดแคลนรายโรง'!G361</f>
        <v>0</v>
      </c>
      <c r="G11" s="541">
        <f>'27จำนวนนักเรียนขาดแคลนรายโรง'!H361</f>
        <v>0</v>
      </c>
      <c r="H11" s="541">
        <f>'27จำนวนนักเรียนขาดแคลนรายโรง'!I361</f>
        <v>0</v>
      </c>
      <c r="I11" s="541">
        <f>'27จำนวนนักเรียนขาดแคลนรายโรง'!J361</f>
        <v>0</v>
      </c>
      <c r="J11" s="541">
        <f>'27จำนวนนักเรียนขาดแคลนรายโรง'!K361</f>
        <v>695</v>
      </c>
      <c r="K11" s="541">
        <f>'27จำนวนนักเรียนขาดแคลนรายโรง'!L361</f>
        <v>896</v>
      </c>
      <c r="L11" s="541">
        <f>'27จำนวนนักเรียนขาดแคลนรายโรง'!M361</f>
        <v>629</v>
      </c>
      <c r="M11" s="541">
        <f>'27จำนวนนักเรียนขาดแคลนรายโรง'!N361</f>
        <v>306</v>
      </c>
      <c r="N11" s="541">
        <f>'27จำนวนนักเรียนขาดแคลนรายโรง'!O361</f>
        <v>451</v>
      </c>
      <c r="O11" s="541">
        <f>'27จำนวนนักเรียนขาดแคลนรายโรง'!P361</f>
        <v>159</v>
      </c>
      <c r="P11" s="541">
        <f>'27จำนวนนักเรียนขาดแคลนรายโรง'!T361</f>
        <v>3136</v>
      </c>
      <c r="Q11" s="541">
        <f>I11+P11</f>
        <v>3136</v>
      </c>
      <c r="R11" s="108"/>
    </row>
    <row r="12" spans="1:18" ht="21" customHeight="1" x14ac:dyDescent="0.3">
      <c r="A12" s="1136"/>
      <c r="B12" s="616" t="s">
        <v>253</v>
      </c>
      <c r="C12" s="617">
        <f>'27จำนวนนักเรียนขาดแคลนรายโรง'!D362</f>
        <v>0</v>
      </c>
      <c r="D12" s="617">
        <f>'27จำนวนนักเรียนขาดแคลนรายโรง'!E362</f>
        <v>0</v>
      </c>
      <c r="E12" s="617">
        <f>'27จำนวนนักเรียนขาดแคลนรายโรง'!F362</f>
        <v>0</v>
      </c>
      <c r="F12" s="617">
        <f>'27จำนวนนักเรียนขาดแคลนรายโรง'!G362</f>
        <v>0</v>
      </c>
      <c r="G12" s="617">
        <f>'27จำนวนนักเรียนขาดแคลนรายโรง'!H362</f>
        <v>0</v>
      </c>
      <c r="H12" s="617">
        <f>'27จำนวนนักเรียนขาดแคลนรายโรง'!I362</f>
        <v>0</v>
      </c>
      <c r="I12" s="617">
        <f>'27จำนวนนักเรียนขาดแคลนรายโรง'!J362</f>
        <v>0</v>
      </c>
      <c r="J12" s="617">
        <f>'27จำนวนนักเรียนขาดแคลนรายโรง'!K362</f>
        <v>622</v>
      </c>
      <c r="K12" s="617">
        <f>'27จำนวนนักเรียนขาดแคลนรายโรง'!L362</f>
        <v>915</v>
      </c>
      <c r="L12" s="617">
        <f>'27จำนวนนักเรียนขาดแคลนรายโรง'!M362</f>
        <v>563</v>
      </c>
      <c r="M12" s="617">
        <f>'27จำนวนนักเรียนขาดแคลนรายโรง'!N362</f>
        <v>380</v>
      </c>
      <c r="N12" s="617">
        <f>'27จำนวนนักเรียนขาดแคลนรายโรง'!O362</f>
        <v>611</v>
      </c>
      <c r="O12" s="617">
        <f>'27จำนวนนักเรียนขาดแคลนรายโรง'!P362</f>
        <v>204</v>
      </c>
      <c r="P12" s="617">
        <f>'27จำนวนนักเรียนขาดแคลนรายโรง'!T362</f>
        <v>3295</v>
      </c>
      <c r="Q12" s="617">
        <f t="shared" ref="Q12:Q17" si="1">I12+P12</f>
        <v>3295</v>
      </c>
    </row>
    <row r="13" spans="1:18" ht="21" customHeight="1" x14ac:dyDescent="0.3">
      <c r="A13" s="1136"/>
      <c r="B13" s="618" t="s">
        <v>22</v>
      </c>
      <c r="C13" s="617">
        <f>'27จำนวนนักเรียนขาดแคลนรายโรง'!D363</f>
        <v>0</v>
      </c>
      <c r="D13" s="617">
        <f>'27จำนวนนักเรียนขาดแคลนรายโรง'!E363</f>
        <v>0</v>
      </c>
      <c r="E13" s="617">
        <f>'27จำนวนนักเรียนขาดแคลนรายโรง'!F363</f>
        <v>0</v>
      </c>
      <c r="F13" s="617">
        <f>'27จำนวนนักเรียนขาดแคลนรายโรง'!G363</f>
        <v>0</v>
      </c>
      <c r="G13" s="617">
        <f>'27จำนวนนักเรียนขาดแคลนรายโรง'!H363</f>
        <v>0</v>
      </c>
      <c r="H13" s="617">
        <f>'27จำนวนนักเรียนขาดแคลนรายโรง'!I363</f>
        <v>0</v>
      </c>
      <c r="I13" s="617">
        <f>'27จำนวนนักเรียนขาดแคลนรายโรง'!J363</f>
        <v>0</v>
      </c>
      <c r="J13" s="617">
        <f>'27จำนวนนักเรียนขาดแคลนรายโรง'!K363</f>
        <v>1317</v>
      </c>
      <c r="K13" s="617">
        <f>'27จำนวนนักเรียนขาดแคลนรายโรง'!L363</f>
        <v>1811</v>
      </c>
      <c r="L13" s="617">
        <f>'27จำนวนนักเรียนขาดแคลนรายโรง'!M363</f>
        <v>1192</v>
      </c>
      <c r="M13" s="617">
        <f>'27จำนวนนักเรียนขาดแคลนรายโรง'!N363</f>
        <v>686</v>
      </c>
      <c r="N13" s="617">
        <f>'27จำนวนนักเรียนขาดแคลนรายโรง'!O363</f>
        <v>1062</v>
      </c>
      <c r="O13" s="617">
        <f>'27จำนวนนักเรียนขาดแคลนรายโรง'!P363</f>
        <v>363</v>
      </c>
      <c r="P13" s="617">
        <f>'27จำนวนนักเรียนขาดแคลนรายโรง'!T363</f>
        <v>6431</v>
      </c>
      <c r="Q13" s="617">
        <f t="shared" si="1"/>
        <v>6431</v>
      </c>
    </row>
    <row r="14" spans="1:18" ht="21" customHeight="1" x14ac:dyDescent="0.3">
      <c r="A14" s="1136"/>
      <c r="B14" s="616" t="s">
        <v>83</v>
      </c>
      <c r="C14" s="617">
        <f>'27จำนวนนักเรียนขาดแคลนรายโรง'!D364</f>
        <v>0</v>
      </c>
      <c r="D14" s="617">
        <f>'27จำนวนนักเรียนขาดแคลนรายโรง'!E364</f>
        <v>0</v>
      </c>
      <c r="E14" s="617">
        <f>'27จำนวนนักเรียนขาดแคลนรายโรง'!F364</f>
        <v>0</v>
      </c>
      <c r="F14" s="617">
        <f>'27จำนวนนักเรียนขาดแคลนรายโรง'!G364</f>
        <v>0</v>
      </c>
      <c r="G14" s="617">
        <f>'27จำนวนนักเรียนขาดแคลนรายโรง'!H364</f>
        <v>0</v>
      </c>
      <c r="H14" s="617">
        <f>'27จำนวนนักเรียนขาดแคลนรายโรง'!I364</f>
        <v>0</v>
      </c>
      <c r="I14" s="617">
        <f>'27จำนวนนักเรียนขาดแคลนรายโรง'!J364</f>
        <v>0</v>
      </c>
      <c r="J14" s="617">
        <f>'27จำนวนนักเรียนขาดแคลนรายโรง'!K364</f>
        <v>1178</v>
      </c>
      <c r="K14" s="617">
        <f>'27จำนวนนักเรียนขาดแคลนรายโรง'!L364</f>
        <v>1749</v>
      </c>
      <c r="L14" s="617">
        <f>'27จำนวนนักเรียนขาดแคลนรายโรง'!M364</f>
        <v>871</v>
      </c>
      <c r="M14" s="617">
        <f>'27จำนวนนักเรียนขาดแคลนรายโรง'!N364</f>
        <v>594</v>
      </c>
      <c r="N14" s="617">
        <f>'27จำนวนนักเรียนขาดแคลนรายโรง'!O364</f>
        <v>1050</v>
      </c>
      <c r="O14" s="617">
        <f>'27จำนวนนักเรียนขาดแคลนรายโรง'!P364</f>
        <v>359</v>
      </c>
      <c r="P14" s="617">
        <f>'27จำนวนนักเรียนขาดแคลนรายโรง'!T364</f>
        <v>5801</v>
      </c>
      <c r="Q14" s="617">
        <f t="shared" si="1"/>
        <v>5801</v>
      </c>
    </row>
    <row r="15" spans="1:18" ht="21" customHeight="1" x14ac:dyDescent="0.3">
      <c r="A15" s="1136"/>
      <c r="B15" s="616" t="s">
        <v>254</v>
      </c>
      <c r="C15" s="617">
        <f>'27จำนวนนักเรียนขาดแคลนรายโรง'!D365</f>
        <v>0</v>
      </c>
      <c r="D15" s="617">
        <f>'27จำนวนนักเรียนขาดแคลนรายโรง'!E365</f>
        <v>0</v>
      </c>
      <c r="E15" s="617">
        <f>'27จำนวนนักเรียนขาดแคลนรายโรง'!F365</f>
        <v>0</v>
      </c>
      <c r="F15" s="617">
        <f>'27จำนวนนักเรียนขาดแคลนรายโรง'!G365</f>
        <v>0</v>
      </c>
      <c r="G15" s="617">
        <f>'27จำนวนนักเรียนขาดแคลนรายโรง'!H365</f>
        <v>0</v>
      </c>
      <c r="H15" s="617">
        <f>'27จำนวนนักเรียนขาดแคลนรายโรง'!I365</f>
        <v>0</v>
      </c>
      <c r="I15" s="617">
        <f>'27จำนวนนักเรียนขาดแคลนรายโรง'!J365</f>
        <v>0</v>
      </c>
      <c r="J15" s="617">
        <f>'27จำนวนนักเรียนขาดแคลนรายโรง'!K365</f>
        <v>963</v>
      </c>
      <c r="K15" s="617">
        <f>'27จำนวนนักเรียนขาดแคลนรายโรง'!L365</f>
        <v>1766</v>
      </c>
      <c r="L15" s="617">
        <f>'27จำนวนนักเรียนขาดแคลนรายโรง'!M365</f>
        <v>880</v>
      </c>
      <c r="M15" s="617">
        <f>'27จำนวนนักเรียนขาดแคลนรายโรง'!N365</f>
        <v>569</v>
      </c>
      <c r="N15" s="617">
        <f>'27จำนวนนักเรียนขาดแคลนรายโรง'!O365</f>
        <v>997</v>
      </c>
      <c r="O15" s="617">
        <f>'27จำนวนนักเรียนขาดแคลนรายโรง'!P365</f>
        <v>354</v>
      </c>
      <c r="P15" s="617">
        <f>'27จำนวนนักเรียนขาดแคลนรายโรง'!T365</f>
        <v>5529</v>
      </c>
      <c r="Q15" s="617">
        <f t="shared" si="1"/>
        <v>5529</v>
      </c>
    </row>
    <row r="16" spans="1:18" ht="21" customHeight="1" x14ac:dyDescent="0.3">
      <c r="A16" s="1136"/>
      <c r="B16" s="616" t="s">
        <v>85</v>
      </c>
      <c r="C16" s="617">
        <f>'27จำนวนนักเรียนขาดแคลนรายโรง'!D366</f>
        <v>0</v>
      </c>
      <c r="D16" s="617">
        <f>'27จำนวนนักเรียนขาดแคลนรายโรง'!E366</f>
        <v>0</v>
      </c>
      <c r="E16" s="617">
        <f>'27จำนวนนักเรียนขาดแคลนรายโรง'!F366</f>
        <v>0</v>
      </c>
      <c r="F16" s="617">
        <f>'27จำนวนนักเรียนขาดแคลนรายโรง'!G366</f>
        <v>0</v>
      </c>
      <c r="G16" s="617">
        <f>'27จำนวนนักเรียนขาดแคลนรายโรง'!H366</f>
        <v>0</v>
      </c>
      <c r="H16" s="617">
        <f>'27จำนวนนักเรียนขาดแคลนรายโรง'!I366</f>
        <v>0</v>
      </c>
      <c r="I16" s="617">
        <f>'27จำนวนนักเรียนขาดแคลนรายโรง'!J366</f>
        <v>0</v>
      </c>
      <c r="J16" s="617">
        <f>'27จำนวนนักเรียนขาดแคลนรายโรง'!K366</f>
        <v>1204</v>
      </c>
      <c r="K16" s="617">
        <f>'27จำนวนนักเรียนขาดแคลนรายโรง'!L366</f>
        <v>1855</v>
      </c>
      <c r="L16" s="617">
        <f>'27จำนวนนักเรียนขาดแคลนรายโรง'!M366</f>
        <v>1147</v>
      </c>
      <c r="M16" s="617">
        <f>'27จำนวนนักเรียนขาดแคลนรายโรง'!N366</f>
        <v>774</v>
      </c>
      <c r="N16" s="617">
        <f>'27จำนวนนักเรียนขาดแคลนรายโรง'!O366</f>
        <v>1249</v>
      </c>
      <c r="O16" s="617">
        <f>'27จำนวนนักเรียนขาดแคลนรายโรง'!P366</f>
        <v>560</v>
      </c>
      <c r="P16" s="617">
        <f>'27จำนวนนักเรียนขาดแคลนรายโรง'!T366</f>
        <v>6789</v>
      </c>
      <c r="Q16" s="617">
        <f t="shared" si="1"/>
        <v>6789</v>
      </c>
    </row>
    <row r="17" spans="1:25" ht="21" customHeight="1" x14ac:dyDescent="0.3">
      <c r="A17" s="1137"/>
      <c r="B17" s="619" t="s">
        <v>255</v>
      </c>
      <c r="C17" s="620">
        <f>'27จำนวนนักเรียนขาดแคลนรายโรง'!D367</f>
        <v>0</v>
      </c>
      <c r="D17" s="620">
        <f>'27จำนวนนักเรียนขาดแคลนรายโรง'!E367</f>
        <v>0</v>
      </c>
      <c r="E17" s="620">
        <f>'27จำนวนนักเรียนขาดแคลนรายโรง'!F367</f>
        <v>0</v>
      </c>
      <c r="F17" s="620">
        <f>'27จำนวนนักเรียนขาดแคลนรายโรง'!G367</f>
        <v>0</v>
      </c>
      <c r="G17" s="620">
        <f>'27จำนวนนักเรียนขาดแคลนรายโรง'!H367</f>
        <v>0</v>
      </c>
      <c r="H17" s="620">
        <f>'27จำนวนนักเรียนขาดแคลนรายโรง'!I367</f>
        <v>0</v>
      </c>
      <c r="I17" s="620">
        <f>'27จำนวนนักเรียนขาดแคลนรายโรง'!J367</f>
        <v>0</v>
      </c>
      <c r="J17" s="620">
        <f>'27จำนวนนักเรียนขาดแคลนรายโรง'!K367</f>
        <v>1068</v>
      </c>
      <c r="K17" s="620">
        <f>'27จำนวนนักเรียนขาดแคลนรายโรง'!L367</f>
        <v>1661</v>
      </c>
      <c r="L17" s="620">
        <f>'27จำนวนนักเรียนขาดแคลนรายโรง'!M367</f>
        <v>822</v>
      </c>
      <c r="M17" s="620">
        <f>'27จำนวนนักเรียนขาดแคลนรายโรง'!N367</f>
        <v>575</v>
      </c>
      <c r="N17" s="620">
        <f>'27จำนวนนักเรียนขาดแคลนรายโรง'!O367</f>
        <v>977</v>
      </c>
      <c r="O17" s="620">
        <f>'27จำนวนนักเรียนขาดแคลนรายโรง'!P367</f>
        <v>312</v>
      </c>
      <c r="P17" s="620">
        <f>'27จำนวนนักเรียนขาดแคลนรายโรง'!T367</f>
        <v>5415</v>
      </c>
      <c r="Q17" s="620">
        <f t="shared" si="1"/>
        <v>5415</v>
      </c>
    </row>
    <row r="18" spans="1:25" ht="21" customHeight="1" x14ac:dyDescent="0.3">
      <c r="A18" s="1138" t="s">
        <v>22</v>
      </c>
      <c r="B18" s="623" t="s">
        <v>252</v>
      </c>
      <c r="C18" s="531">
        <f>C4+C11</f>
        <v>1</v>
      </c>
      <c r="D18" s="531">
        <f t="shared" ref="D18:Q18" si="2">D4+D11</f>
        <v>16</v>
      </c>
      <c r="E18" s="531">
        <f t="shared" si="2"/>
        <v>7</v>
      </c>
      <c r="F18" s="531">
        <f t="shared" si="2"/>
        <v>12</v>
      </c>
      <c r="G18" s="531">
        <f t="shared" si="2"/>
        <v>14</v>
      </c>
      <c r="H18" s="531">
        <f t="shared" si="2"/>
        <v>9</v>
      </c>
      <c r="I18" s="531">
        <f t="shared" si="2"/>
        <v>59</v>
      </c>
      <c r="J18" s="531">
        <f t="shared" si="2"/>
        <v>2137</v>
      </c>
      <c r="K18" s="531">
        <f t="shared" si="2"/>
        <v>1952</v>
      </c>
      <c r="L18" s="531">
        <f t="shared" si="2"/>
        <v>1842</v>
      </c>
      <c r="M18" s="531">
        <f t="shared" si="2"/>
        <v>690</v>
      </c>
      <c r="N18" s="531">
        <f t="shared" si="2"/>
        <v>784</v>
      </c>
      <c r="O18" s="531">
        <f t="shared" si="2"/>
        <v>478</v>
      </c>
      <c r="P18" s="531">
        <f t="shared" si="2"/>
        <v>7885</v>
      </c>
      <c r="Q18" s="532">
        <f t="shared" si="2"/>
        <v>7944</v>
      </c>
      <c r="W18" s="5" t="s">
        <v>385</v>
      </c>
      <c r="X18" s="318" t="s">
        <v>16</v>
      </c>
      <c r="Y18" s="5">
        <v>76844</v>
      </c>
    </row>
    <row r="19" spans="1:25" ht="21" customHeight="1" x14ac:dyDescent="0.3">
      <c r="A19" s="1139"/>
      <c r="B19" s="624" t="s">
        <v>253</v>
      </c>
      <c r="C19" s="414">
        <f t="shared" ref="C19:Q24" si="3">C5+C12</f>
        <v>4</v>
      </c>
      <c r="D19" s="414">
        <f t="shared" si="3"/>
        <v>9</v>
      </c>
      <c r="E19" s="414">
        <f t="shared" si="3"/>
        <v>11</v>
      </c>
      <c r="F19" s="414">
        <f t="shared" si="3"/>
        <v>17</v>
      </c>
      <c r="G19" s="414">
        <f t="shared" si="3"/>
        <v>11</v>
      </c>
      <c r="H19" s="414">
        <f t="shared" si="3"/>
        <v>6</v>
      </c>
      <c r="I19" s="414">
        <f t="shared" si="3"/>
        <v>58</v>
      </c>
      <c r="J19" s="414">
        <f t="shared" si="3"/>
        <v>2339</v>
      </c>
      <c r="K19" s="414">
        <f t="shared" si="3"/>
        <v>2171</v>
      </c>
      <c r="L19" s="414">
        <f t="shared" si="3"/>
        <v>1899</v>
      </c>
      <c r="M19" s="414">
        <f t="shared" si="3"/>
        <v>1072</v>
      </c>
      <c r="N19" s="414">
        <f t="shared" si="3"/>
        <v>1223</v>
      </c>
      <c r="O19" s="414">
        <f t="shared" si="3"/>
        <v>828</v>
      </c>
      <c r="P19" s="414">
        <f t="shared" si="3"/>
        <v>9566</v>
      </c>
      <c r="Q19" s="533">
        <f t="shared" si="3"/>
        <v>9624</v>
      </c>
      <c r="V19" s="623" t="s">
        <v>252</v>
      </c>
      <c r="W19" s="627">
        <f>X19/Y18*100</f>
        <v>10.337827286450471</v>
      </c>
      <c r="X19" s="532">
        <v>7944</v>
      </c>
    </row>
    <row r="20" spans="1:25" ht="21" customHeight="1" x14ac:dyDescent="0.3">
      <c r="A20" s="1139"/>
      <c r="B20" s="625" t="s">
        <v>22</v>
      </c>
      <c r="C20" s="414">
        <f t="shared" si="3"/>
        <v>5</v>
      </c>
      <c r="D20" s="414">
        <f t="shared" si="3"/>
        <v>25</v>
      </c>
      <c r="E20" s="414">
        <f t="shared" si="3"/>
        <v>18</v>
      </c>
      <c r="F20" s="414">
        <f t="shared" si="3"/>
        <v>29</v>
      </c>
      <c r="G20" s="414">
        <f t="shared" si="3"/>
        <v>25</v>
      </c>
      <c r="H20" s="414">
        <f t="shared" si="3"/>
        <v>15</v>
      </c>
      <c r="I20" s="414">
        <f t="shared" si="3"/>
        <v>117</v>
      </c>
      <c r="J20" s="414">
        <f t="shared" si="3"/>
        <v>4476</v>
      </c>
      <c r="K20" s="414">
        <f t="shared" si="3"/>
        <v>4123</v>
      </c>
      <c r="L20" s="414">
        <f t="shared" si="3"/>
        <v>3741</v>
      </c>
      <c r="M20" s="414">
        <f t="shared" si="3"/>
        <v>1762</v>
      </c>
      <c r="N20" s="414">
        <f t="shared" si="3"/>
        <v>2007</v>
      </c>
      <c r="O20" s="414">
        <f t="shared" si="3"/>
        <v>1306</v>
      </c>
      <c r="P20" s="414">
        <f t="shared" si="3"/>
        <v>17451</v>
      </c>
      <c r="Q20" s="533">
        <f t="shared" si="3"/>
        <v>17568</v>
      </c>
      <c r="V20" s="624" t="s">
        <v>253</v>
      </c>
      <c r="W20" s="627">
        <f>X20/Y18*100</f>
        <v>12.52407474884181</v>
      </c>
      <c r="X20" s="533">
        <v>9624</v>
      </c>
    </row>
    <row r="21" spans="1:25" ht="21" customHeight="1" x14ac:dyDescent="0.3">
      <c r="A21" s="1139"/>
      <c r="B21" s="624" t="s">
        <v>83</v>
      </c>
      <c r="C21" s="414">
        <f t="shared" si="3"/>
        <v>5</v>
      </c>
      <c r="D21" s="414">
        <f t="shared" si="3"/>
        <v>25</v>
      </c>
      <c r="E21" s="414">
        <f t="shared" si="3"/>
        <v>18</v>
      </c>
      <c r="F21" s="414">
        <f t="shared" si="3"/>
        <v>29</v>
      </c>
      <c r="G21" s="414">
        <f t="shared" si="3"/>
        <v>24</v>
      </c>
      <c r="H21" s="414">
        <f t="shared" si="3"/>
        <v>14</v>
      </c>
      <c r="I21" s="414">
        <f t="shared" si="3"/>
        <v>115</v>
      </c>
      <c r="J21" s="414">
        <f t="shared" si="3"/>
        <v>4325</v>
      </c>
      <c r="K21" s="414">
        <f t="shared" si="3"/>
        <v>4315</v>
      </c>
      <c r="L21" s="414">
        <f t="shared" si="3"/>
        <v>3624</v>
      </c>
      <c r="M21" s="414">
        <f t="shared" si="3"/>
        <v>1808</v>
      </c>
      <c r="N21" s="414">
        <f t="shared" si="3"/>
        <v>1988</v>
      </c>
      <c r="O21" s="414">
        <f t="shared" si="3"/>
        <v>1346</v>
      </c>
      <c r="P21" s="414">
        <f t="shared" si="3"/>
        <v>17432</v>
      </c>
      <c r="Q21" s="533">
        <f t="shared" si="3"/>
        <v>17547</v>
      </c>
      <c r="V21" s="624" t="s">
        <v>83</v>
      </c>
      <c r="W21" s="627">
        <f>X21/Y18*100</f>
        <v>22.834573942012391</v>
      </c>
      <c r="X21" s="5">
        <v>17547</v>
      </c>
    </row>
    <row r="22" spans="1:25" ht="21" customHeight="1" x14ac:dyDescent="0.3">
      <c r="A22" s="1139"/>
      <c r="B22" s="624" t="s">
        <v>254</v>
      </c>
      <c r="C22" s="414">
        <f t="shared" si="3"/>
        <v>1</v>
      </c>
      <c r="D22" s="414">
        <f t="shared" si="3"/>
        <v>10</v>
      </c>
      <c r="E22" s="414">
        <f t="shared" si="3"/>
        <v>6</v>
      </c>
      <c r="F22" s="414">
        <f t="shared" si="3"/>
        <v>2</v>
      </c>
      <c r="G22" s="414">
        <f t="shared" si="3"/>
        <v>2</v>
      </c>
      <c r="H22" s="414">
        <f t="shared" si="3"/>
        <v>1</v>
      </c>
      <c r="I22" s="414">
        <f t="shared" si="3"/>
        <v>22</v>
      </c>
      <c r="J22" s="414">
        <f t="shared" si="3"/>
        <v>4059</v>
      </c>
      <c r="K22" s="414">
        <f t="shared" si="3"/>
        <v>4169</v>
      </c>
      <c r="L22" s="414">
        <f t="shared" si="3"/>
        <v>3455</v>
      </c>
      <c r="M22" s="414">
        <f t="shared" si="3"/>
        <v>1675</v>
      </c>
      <c r="N22" s="414">
        <f t="shared" si="3"/>
        <v>2065</v>
      </c>
      <c r="O22" s="414">
        <f t="shared" si="3"/>
        <v>1372</v>
      </c>
      <c r="P22" s="414">
        <f t="shared" si="3"/>
        <v>16824</v>
      </c>
      <c r="Q22" s="533">
        <f t="shared" si="3"/>
        <v>16846</v>
      </c>
      <c r="V22" s="624" t="s">
        <v>254</v>
      </c>
      <c r="W22" s="627">
        <f>X22/Y18*100</f>
        <v>21.922336161574098</v>
      </c>
      <c r="X22" s="5">
        <v>16846</v>
      </c>
    </row>
    <row r="23" spans="1:25" ht="21" customHeight="1" x14ac:dyDescent="0.3">
      <c r="A23" s="1139"/>
      <c r="B23" s="624" t="s">
        <v>85</v>
      </c>
      <c r="C23" s="414">
        <f t="shared" si="3"/>
        <v>4</v>
      </c>
      <c r="D23" s="414">
        <f t="shared" si="3"/>
        <v>7</v>
      </c>
      <c r="E23" s="414">
        <f t="shared" si="3"/>
        <v>5</v>
      </c>
      <c r="F23" s="414">
        <f t="shared" si="3"/>
        <v>25</v>
      </c>
      <c r="G23" s="414">
        <f t="shared" si="3"/>
        <v>23</v>
      </c>
      <c r="H23" s="414">
        <f t="shared" si="3"/>
        <v>14</v>
      </c>
      <c r="I23" s="414">
        <f t="shared" si="3"/>
        <v>78</v>
      </c>
      <c r="J23" s="414">
        <f t="shared" si="3"/>
        <v>4411</v>
      </c>
      <c r="K23" s="414">
        <f t="shared" si="3"/>
        <v>4510</v>
      </c>
      <c r="L23" s="414">
        <f t="shared" si="3"/>
        <v>4004</v>
      </c>
      <c r="M23" s="414">
        <f t="shared" si="3"/>
        <v>2064</v>
      </c>
      <c r="N23" s="414">
        <f t="shared" si="3"/>
        <v>2368</v>
      </c>
      <c r="O23" s="414">
        <f t="shared" si="3"/>
        <v>1636</v>
      </c>
      <c r="P23" s="414">
        <f t="shared" si="3"/>
        <v>19037</v>
      </c>
      <c r="Q23" s="533">
        <f t="shared" si="3"/>
        <v>19115</v>
      </c>
      <c r="V23" s="624" t="s">
        <v>85</v>
      </c>
      <c r="W23" s="627">
        <f>X23/Y18*100</f>
        <v>24.875071573577635</v>
      </c>
      <c r="X23" s="5">
        <v>19115</v>
      </c>
    </row>
    <row r="24" spans="1:25" ht="21" customHeight="1" x14ac:dyDescent="0.3">
      <c r="A24" s="1140"/>
      <c r="B24" s="626" t="s">
        <v>255</v>
      </c>
      <c r="C24" s="614">
        <f t="shared" si="3"/>
        <v>4</v>
      </c>
      <c r="D24" s="614">
        <f t="shared" si="3"/>
        <v>13</v>
      </c>
      <c r="E24" s="614">
        <f t="shared" si="3"/>
        <v>11</v>
      </c>
      <c r="F24" s="614">
        <f t="shared" si="3"/>
        <v>27</v>
      </c>
      <c r="G24" s="614">
        <f t="shared" si="3"/>
        <v>23</v>
      </c>
      <c r="H24" s="614">
        <f t="shared" si="3"/>
        <v>14</v>
      </c>
      <c r="I24" s="614">
        <f t="shared" si="3"/>
        <v>92</v>
      </c>
      <c r="J24" s="614">
        <f t="shared" si="3"/>
        <v>4014</v>
      </c>
      <c r="K24" s="614">
        <f t="shared" si="3"/>
        <v>3898</v>
      </c>
      <c r="L24" s="614">
        <f t="shared" si="3"/>
        <v>3268</v>
      </c>
      <c r="M24" s="614">
        <f t="shared" si="3"/>
        <v>1618</v>
      </c>
      <c r="N24" s="614">
        <f t="shared" si="3"/>
        <v>1842</v>
      </c>
      <c r="O24" s="614">
        <f t="shared" si="3"/>
        <v>1205</v>
      </c>
      <c r="P24" s="614">
        <f t="shared" si="3"/>
        <v>15868</v>
      </c>
      <c r="Q24" s="534">
        <f t="shared" si="3"/>
        <v>15960</v>
      </c>
      <c r="V24" s="626" t="s">
        <v>255</v>
      </c>
      <c r="W24" s="627">
        <f>X24/Y18*100</f>
        <v>20.769350892717714</v>
      </c>
      <c r="X24" s="5">
        <v>15960</v>
      </c>
    </row>
  </sheetData>
  <sheetProtection selectLockedCells="1" selectUnlockedCells="1"/>
  <mergeCells count="9">
    <mergeCell ref="A1:P1"/>
    <mergeCell ref="Q2:Q3"/>
    <mergeCell ref="A4:A10"/>
    <mergeCell ref="A11:A17"/>
    <mergeCell ref="A18:A24"/>
    <mergeCell ref="A2:A3"/>
    <mergeCell ref="B2:B3"/>
    <mergeCell ref="C2:I2"/>
    <mergeCell ref="J2:P2"/>
  </mergeCells>
  <printOptions horizontalCentered="1"/>
  <pageMargins left="0.89" right="0.11805555555555555" top="0.35416666666666669" bottom="0.35416666666666669" header="0.51180555555555551" footer="0.51180555555555551"/>
  <pageSetup paperSize="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S28"/>
  <sheetViews>
    <sheetView topLeftCell="A31" workbookViewId="0">
      <selection activeCell="S10" sqref="S10"/>
    </sheetView>
  </sheetViews>
  <sheetFormatPr defaultRowHeight="18.75" x14ac:dyDescent="0.3"/>
  <cols>
    <col min="1" max="1" width="2.75" style="5" customWidth="1"/>
    <col min="2" max="2" width="23" style="5" customWidth="1"/>
    <col min="3" max="3" width="5.625" style="5" customWidth="1"/>
    <col min="4" max="4" width="6.625" style="5" bestFit="1" customWidth="1"/>
    <col min="5" max="5" width="8.125" style="813" customWidth="1"/>
    <col min="6" max="6" width="5.5" style="5" customWidth="1"/>
    <col min="7" max="7" width="6.625" style="5" bestFit="1" customWidth="1"/>
    <col min="8" max="8" width="8.5" style="813" customWidth="1"/>
    <col min="9" max="9" width="5.5" style="5" customWidth="1"/>
    <col min="10" max="10" width="6.625" style="5" bestFit="1" customWidth="1"/>
    <col min="11" max="11" width="8.125" style="813" customWidth="1"/>
    <col min="12" max="12" width="5.5" style="5" customWidth="1"/>
    <col min="13" max="13" width="6.625" style="5" bestFit="1" customWidth="1"/>
    <col min="14" max="14" width="9" style="813" customWidth="1"/>
    <col min="15" max="15" width="5.625" style="5" customWidth="1"/>
    <col min="16" max="16" width="6.625" style="5" bestFit="1" customWidth="1"/>
    <col min="17" max="17" width="8.625" style="813" customWidth="1"/>
    <col min="18" max="16384" width="9" style="5"/>
  </cols>
  <sheetData>
    <row r="1" spans="2:19" ht="9.75" customHeight="1" x14ac:dyDescent="0.3"/>
    <row r="2" spans="2:19" ht="21" x14ac:dyDescent="0.35">
      <c r="B2" s="126" t="s">
        <v>425</v>
      </c>
    </row>
    <row r="3" spans="2:19" ht="21" x14ac:dyDescent="0.35">
      <c r="B3" s="126" t="s">
        <v>426</v>
      </c>
    </row>
    <row r="4" spans="2:19" ht="6.75" customHeight="1" x14ac:dyDescent="0.3"/>
    <row r="5" spans="2:19" ht="19.5" customHeight="1" x14ac:dyDescent="0.3">
      <c r="B5" s="953" t="s">
        <v>56</v>
      </c>
      <c r="C5" s="953" t="s">
        <v>417</v>
      </c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</row>
    <row r="6" spans="2:19" x14ac:dyDescent="0.3">
      <c r="B6" s="953"/>
      <c r="C6" s="953">
        <v>2554</v>
      </c>
      <c r="D6" s="953"/>
      <c r="E6" s="953"/>
      <c r="F6" s="953">
        <v>2555</v>
      </c>
      <c r="G6" s="953"/>
      <c r="H6" s="953"/>
      <c r="I6" s="953">
        <v>2556</v>
      </c>
      <c r="J6" s="953"/>
      <c r="K6" s="953"/>
      <c r="L6" s="953">
        <v>2557</v>
      </c>
      <c r="M6" s="953"/>
      <c r="N6" s="953"/>
      <c r="O6" s="953">
        <v>2558</v>
      </c>
      <c r="P6" s="953"/>
      <c r="Q6" s="953"/>
    </row>
    <row r="7" spans="2:19" ht="36.75" customHeight="1" x14ac:dyDescent="0.3">
      <c r="B7" s="953"/>
      <c r="C7" s="762" t="s">
        <v>178</v>
      </c>
      <c r="D7" s="762" t="s">
        <v>4</v>
      </c>
      <c r="E7" s="812" t="s">
        <v>707</v>
      </c>
      <c r="F7" s="762" t="s">
        <v>178</v>
      </c>
      <c r="G7" s="762" t="s">
        <v>4</v>
      </c>
      <c r="H7" s="812" t="s">
        <v>707</v>
      </c>
      <c r="I7" s="762" t="s">
        <v>178</v>
      </c>
      <c r="J7" s="811" t="s">
        <v>4</v>
      </c>
      <c r="K7" s="812" t="s">
        <v>707</v>
      </c>
      <c r="L7" s="762" t="s">
        <v>178</v>
      </c>
      <c r="M7" s="811" t="s">
        <v>4</v>
      </c>
      <c r="N7" s="812" t="s">
        <v>707</v>
      </c>
      <c r="O7" s="762" t="s">
        <v>178</v>
      </c>
      <c r="P7" s="811" t="s">
        <v>4</v>
      </c>
      <c r="Q7" s="812" t="s">
        <v>707</v>
      </c>
    </row>
    <row r="8" spans="2:19" ht="19.5" customHeight="1" x14ac:dyDescent="0.3">
      <c r="B8" s="846" t="s">
        <v>37</v>
      </c>
      <c r="C8" s="847">
        <v>2</v>
      </c>
      <c r="D8" s="847">
        <v>60</v>
      </c>
      <c r="E8" s="921" t="s">
        <v>708</v>
      </c>
      <c r="F8" s="847">
        <v>2</v>
      </c>
      <c r="G8" s="847">
        <v>52</v>
      </c>
      <c r="H8" s="921" t="s">
        <v>710</v>
      </c>
      <c r="I8" s="847">
        <v>2</v>
      </c>
      <c r="J8" s="847">
        <v>49</v>
      </c>
      <c r="K8" s="921" t="s">
        <v>709</v>
      </c>
      <c r="L8" s="847">
        <v>2</v>
      </c>
      <c r="M8" s="847">
        <v>42</v>
      </c>
      <c r="N8" s="921" t="s">
        <v>727</v>
      </c>
      <c r="O8" s="847">
        <v>1</v>
      </c>
      <c r="P8" s="847">
        <v>33</v>
      </c>
      <c r="Q8" s="921" t="s">
        <v>729</v>
      </c>
      <c r="S8" s="108"/>
    </row>
    <row r="9" spans="2:19" ht="19.5" customHeight="1" x14ac:dyDescent="0.3">
      <c r="B9" s="848" t="s">
        <v>38</v>
      </c>
      <c r="C9" s="849">
        <v>2</v>
      </c>
      <c r="D9" s="849">
        <v>59</v>
      </c>
      <c r="E9" s="922" t="s">
        <v>708</v>
      </c>
      <c r="F9" s="849">
        <v>2</v>
      </c>
      <c r="G9" s="849">
        <v>61</v>
      </c>
      <c r="H9" s="922" t="s">
        <v>726</v>
      </c>
      <c r="I9" s="849">
        <v>2</v>
      </c>
      <c r="J9" s="849">
        <v>54</v>
      </c>
      <c r="K9" s="922" t="s">
        <v>720</v>
      </c>
      <c r="L9" s="849">
        <v>2</v>
      </c>
      <c r="M9" s="849">
        <v>50</v>
      </c>
      <c r="N9" s="922" t="s">
        <v>709</v>
      </c>
      <c r="O9" s="849">
        <v>2</v>
      </c>
      <c r="P9" s="849">
        <v>44</v>
      </c>
      <c r="Q9" s="922" t="s">
        <v>711</v>
      </c>
      <c r="S9" s="108"/>
    </row>
    <row r="10" spans="2:19" ht="19.5" customHeight="1" x14ac:dyDescent="0.3">
      <c r="B10" s="848" t="s">
        <v>39</v>
      </c>
      <c r="C10" s="849">
        <v>2</v>
      </c>
      <c r="D10" s="849">
        <v>50</v>
      </c>
      <c r="E10" s="922" t="s">
        <v>709</v>
      </c>
      <c r="F10" s="849">
        <v>2</v>
      </c>
      <c r="G10" s="849">
        <v>53</v>
      </c>
      <c r="H10" s="922" t="s">
        <v>720</v>
      </c>
      <c r="I10" s="849">
        <v>2</v>
      </c>
      <c r="J10" s="849">
        <v>64</v>
      </c>
      <c r="K10" s="922" t="s">
        <v>721</v>
      </c>
      <c r="L10" s="849">
        <v>2</v>
      </c>
      <c r="M10" s="849">
        <v>52</v>
      </c>
      <c r="N10" s="922" t="s">
        <v>710</v>
      </c>
      <c r="O10" s="849">
        <v>2</v>
      </c>
      <c r="P10" s="849">
        <v>48</v>
      </c>
      <c r="Q10" s="922" t="s">
        <v>376</v>
      </c>
      <c r="S10" s="108"/>
    </row>
    <row r="11" spans="2:19" ht="19.5" customHeight="1" x14ac:dyDescent="0.3">
      <c r="B11" s="848" t="s">
        <v>40</v>
      </c>
      <c r="C11" s="849">
        <v>2</v>
      </c>
      <c r="D11" s="849">
        <v>51</v>
      </c>
      <c r="E11" s="922" t="s">
        <v>710</v>
      </c>
      <c r="F11" s="849">
        <v>2</v>
      </c>
      <c r="G11" s="849">
        <v>49</v>
      </c>
      <c r="H11" s="922" t="s">
        <v>709</v>
      </c>
      <c r="I11" s="849">
        <v>2</v>
      </c>
      <c r="J11" s="849">
        <v>53</v>
      </c>
      <c r="K11" s="922" t="s">
        <v>720</v>
      </c>
      <c r="L11" s="849">
        <v>2</v>
      </c>
      <c r="M11" s="849">
        <v>63</v>
      </c>
      <c r="N11" s="922" t="s">
        <v>721</v>
      </c>
      <c r="O11" s="849">
        <v>2</v>
      </c>
      <c r="P11" s="849">
        <v>46</v>
      </c>
      <c r="Q11" s="922" t="s">
        <v>716</v>
      </c>
      <c r="S11" s="108"/>
    </row>
    <row r="12" spans="2:19" ht="19.5" customHeight="1" x14ac:dyDescent="0.3">
      <c r="B12" s="848" t="s">
        <v>41</v>
      </c>
      <c r="C12" s="849">
        <v>2</v>
      </c>
      <c r="D12" s="849">
        <v>43</v>
      </c>
      <c r="E12" s="922" t="s">
        <v>711</v>
      </c>
      <c r="F12" s="849">
        <v>2</v>
      </c>
      <c r="G12" s="849">
        <v>44</v>
      </c>
      <c r="H12" s="922" t="s">
        <v>711</v>
      </c>
      <c r="I12" s="849">
        <v>2</v>
      </c>
      <c r="J12" s="849">
        <v>48</v>
      </c>
      <c r="K12" s="922" t="s">
        <v>376</v>
      </c>
      <c r="L12" s="849">
        <v>2</v>
      </c>
      <c r="M12" s="849">
        <v>51</v>
      </c>
      <c r="N12" s="922" t="s">
        <v>710</v>
      </c>
      <c r="O12" s="849">
        <v>2</v>
      </c>
      <c r="P12" s="849">
        <v>65</v>
      </c>
      <c r="Q12" s="922" t="s">
        <v>729</v>
      </c>
      <c r="S12" s="108"/>
    </row>
    <row r="13" spans="2:19" ht="19.5" customHeight="1" x14ac:dyDescent="0.3">
      <c r="B13" s="850" t="s">
        <v>42</v>
      </c>
      <c r="C13" s="851">
        <v>2</v>
      </c>
      <c r="D13" s="851">
        <v>47</v>
      </c>
      <c r="E13" s="923" t="s">
        <v>376</v>
      </c>
      <c r="F13" s="851">
        <v>2</v>
      </c>
      <c r="G13" s="851">
        <v>42</v>
      </c>
      <c r="H13" s="925" t="s">
        <v>727</v>
      </c>
      <c r="I13" s="851">
        <v>2</v>
      </c>
      <c r="J13" s="851">
        <v>47</v>
      </c>
      <c r="K13" s="925" t="s">
        <v>376</v>
      </c>
      <c r="L13" s="851">
        <v>2</v>
      </c>
      <c r="M13" s="851">
        <v>47</v>
      </c>
      <c r="N13" s="925" t="s">
        <v>376</v>
      </c>
      <c r="O13" s="851">
        <v>2</v>
      </c>
      <c r="P13" s="851">
        <v>52</v>
      </c>
      <c r="Q13" s="925" t="s">
        <v>710</v>
      </c>
      <c r="S13" s="108"/>
    </row>
    <row r="14" spans="2:19" ht="19.5" customHeight="1" x14ac:dyDescent="0.3">
      <c r="B14" s="856" t="s">
        <v>418</v>
      </c>
      <c r="C14" s="857">
        <f t="shared" ref="C14:O14" si="0">SUM(C8:C13)</f>
        <v>12</v>
      </c>
      <c r="D14" s="857">
        <f>SUM(D8:D13)</f>
        <v>310</v>
      </c>
      <c r="E14" s="924" t="s">
        <v>710</v>
      </c>
      <c r="F14" s="857">
        <f t="shared" si="0"/>
        <v>12</v>
      </c>
      <c r="G14" s="857">
        <f>SUM(G8:G13)</f>
        <v>301</v>
      </c>
      <c r="H14" s="926" t="s">
        <v>709</v>
      </c>
      <c r="I14" s="857">
        <f t="shared" si="0"/>
        <v>12</v>
      </c>
      <c r="J14" s="857">
        <f t="shared" ref="J14" si="1">SUM(J8:J13)</f>
        <v>315</v>
      </c>
      <c r="K14" s="926" t="s">
        <v>710</v>
      </c>
      <c r="L14" s="857">
        <f t="shared" si="0"/>
        <v>12</v>
      </c>
      <c r="M14" s="857">
        <f t="shared" ref="M14" si="2">SUM(M8:M13)</f>
        <v>305</v>
      </c>
      <c r="N14" s="926" t="s">
        <v>709</v>
      </c>
      <c r="O14" s="857">
        <f t="shared" si="0"/>
        <v>11</v>
      </c>
      <c r="P14" s="857">
        <f>SUM(P8:P13)</f>
        <v>288</v>
      </c>
      <c r="Q14" s="926" t="s">
        <v>710</v>
      </c>
      <c r="S14" s="108"/>
    </row>
    <row r="15" spans="2:19" ht="19.5" customHeight="1" x14ac:dyDescent="0.3">
      <c r="B15" s="854" t="s">
        <v>44</v>
      </c>
      <c r="C15" s="855">
        <v>370</v>
      </c>
      <c r="D15" s="855">
        <v>15318</v>
      </c>
      <c r="E15" s="921" t="s">
        <v>712</v>
      </c>
      <c r="F15" s="855">
        <v>376</v>
      </c>
      <c r="G15" s="855">
        <v>14836</v>
      </c>
      <c r="H15" s="927" t="s">
        <v>722</v>
      </c>
      <c r="I15" s="855">
        <v>365</v>
      </c>
      <c r="J15" s="855">
        <v>14854</v>
      </c>
      <c r="K15" s="927" t="s">
        <v>712</v>
      </c>
      <c r="L15" s="855">
        <v>362</v>
      </c>
      <c r="M15" s="855">
        <v>14656</v>
      </c>
      <c r="N15" s="927" t="s">
        <v>715</v>
      </c>
      <c r="O15" s="855">
        <v>365</v>
      </c>
      <c r="P15" s="855">
        <v>15166</v>
      </c>
      <c r="Q15" s="927" t="s">
        <v>719</v>
      </c>
      <c r="S15" s="108"/>
    </row>
    <row r="16" spans="2:19" ht="19.5" customHeight="1" x14ac:dyDescent="0.3">
      <c r="B16" s="848" t="s">
        <v>45</v>
      </c>
      <c r="C16" s="849">
        <v>378</v>
      </c>
      <c r="D16" s="849">
        <v>16383</v>
      </c>
      <c r="E16" s="922" t="s">
        <v>713</v>
      </c>
      <c r="F16" s="849">
        <v>377</v>
      </c>
      <c r="G16" s="849">
        <v>14809</v>
      </c>
      <c r="H16" s="922" t="s">
        <v>722</v>
      </c>
      <c r="I16" s="849">
        <v>370</v>
      </c>
      <c r="J16" s="849">
        <v>14677</v>
      </c>
      <c r="K16" s="922" t="s">
        <v>715</v>
      </c>
      <c r="L16" s="849">
        <v>365</v>
      </c>
      <c r="M16" s="849">
        <v>14741</v>
      </c>
      <c r="N16" s="922" t="s">
        <v>715</v>
      </c>
      <c r="O16" s="849">
        <v>364</v>
      </c>
      <c r="P16" s="849">
        <v>14399</v>
      </c>
      <c r="Q16" s="922" t="s">
        <v>715</v>
      </c>
      <c r="S16" s="108"/>
    </row>
    <row r="17" spans="2:19" ht="19.5" customHeight="1" x14ac:dyDescent="0.3">
      <c r="B17" s="850" t="s">
        <v>46</v>
      </c>
      <c r="C17" s="851">
        <v>380</v>
      </c>
      <c r="D17" s="851">
        <v>16691</v>
      </c>
      <c r="E17" s="923" t="s">
        <v>714</v>
      </c>
      <c r="F17" s="851">
        <v>386</v>
      </c>
      <c r="G17" s="851">
        <v>15567</v>
      </c>
      <c r="H17" s="925" t="s">
        <v>715</v>
      </c>
      <c r="I17" s="851">
        <v>371</v>
      </c>
      <c r="J17" s="851">
        <v>14693</v>
      </c>
      <c r="K17" s="925" t="s">
        <v>715</v>
      </c>
      <c r="L17" s="851">
        <v>367</v>
      </c>
      <c r="M17" s="851">
        <v>14473</v>
      </c>
      <c r="N17" s="925" t="s">
        <v>722</v>
      </c>
      <c r="O17" s="851">
        <v>366</v>
      </c>
      <c r="P17" s="851">
        <v>14473</v>
      </c>
      <c r="Q17" s="925" t="s">
        <v>715</v>
      </c>
      <c r="S17" s="108"/>
    </row>
    <row r="18" spans="2:19" ht="19.5" customHeight="1" x14ac:dyDescent="0.3">
      <c r="B18" s="856" t="s">
        <v>419</v>
      </c>
      <c r="C18" s="857">
        <f t="shared" ref="C18:O18" si="3">SUM(C15:C17)</f>
        <v>1128</v>
      </c>
      <c r="D18" s="857">
        <f>SUM(D15:D17)</f>
        <v>48392</v>
      </c>
      <c r="E18" s="924" t="s">
        <v>713</v>
      </c>
      <c r="F18" s="857">
        <f t="shared" si="3"/>
        <v>1139</v>
      </c>
      <c r="G18" s="857">
        <f>SUM(G15:G17)</f>
        <v>45212</v>
      </c>
      <c r="H18" s="926" t="s">
        <v>715</v>
      </c>
      <c r="I18" s="857">
        <f t="shared" si="3"/>
        <v>1106</v>
      </c>
      <c r="J18" s="857">
        <f t="shared" ref="J18" si="4">SUM(J15:J17)</f>
        <v>44224</v>
      </c>
      <c r="K18" s="926" t="s">
        <v>715</v>
      </c>
      <c r="L18" s="857">
        <f t="shared" si="3"/>
        <v>1094</v>
      </c>
      <c r="M18" s="857">
        <f t="shared" ref="M18" si="5">SUM(M15:M17)</f>
        <v>43870</v>
      </c>
      <c r="N18" s="926" t="s">
        <v>715</v>
      </c>
      <c r="O18" s="857">
        <f t="shared" si="3"/>
        <v>1095</v>
      </c>
      <c r="P18" s="857">
        <f>SUM(P15:P17)</f>
        <v>44038</v>
      </c>
      <c r="Q18" s="926" t="s">
        <v>715</v>
      </c>
      <c r="S18" s="108"/>
    </row>
    <row r="19" spans="2:19" ht="19.5" customHeight="1" x14ac:dyDescent="0.3">
      <c r="B19" s="854" t="s">
        <v>48</v>
      </c>
      <c r="C19" s="855">
        <v>270</v>
      </c>
      <c r="D19" s="855">
        <v>11076</v>
      </c>
      <c r="E19" s="921" t="s">
        <v>712</v>
      </c>
      <c r="F19" s="855">
        <v>286</v>
      </c>
      <c r="G19" s="855">
        <v>11888</v>
      </c>
      <c r="H19" s="927" t="s">
        <v>719</v>
      </c>
      <c r="I19" s="855">
        <v>306</v>
      </c>
      <c r="J19" s="855">
        <v>12077</v>
      </c>
      <c r="K19" s="927" t="s">
        <v>722</v>
      </c>
      <c r="L19" s="855">
        <v>303</v>
      </c>
      <c r="M19" s="855">
        <v>11198</v>
      </c>
      <c r="N19" s="927" t="s">
        <v>728</v>
      </c>
      <c r="O19" s="855">
        <v>298</v>
      </c>
      <c r="P19" s="855">
        <v>10726</v>
      </c>
      <c r="Q19" s="927" t="s">
        <v>730</v>
      </c>
      <c r="S19" s="108"/>
    </row>
    <row r="20" spans="2:19" ht="19.5" customHeight="1" x14ac:dyDescent="0.3">
      <c r="B20" s="848" t="s">
        <v>49</v>
      </c>
      <c r="C20" s="849">
        <v>247</v>
      </c>
      <c r="D20" s="849">
        <v>10195</v>
      </c>
      <c r="E20" s="922" t="s">
        <v>712</v>
      </c>
      <c r="F20" s="849">
        <v>271</v>
      </c>
      <c r="G20" s="849">
        <v>10377</v>
      </c>
      <c r="H20" s="922" t="s">
        <v>723</v>
      </c>
      <c r="I20" s="849">
        <v>284</v>
      </c>
      <c r="J20" s="849">
        <v>11324</v>
      </c>
      <c r="K20" s="922" t="s">
        <v>715</v>
      </c>
      <c r="L20" s="849">
        <v>294</v>
      </c>
      <c r="M20" s="849">
        <v>11603</v>
      </c>
      <c r="N20" s="922" t="s">
        <v>722</v>
      </c>
      <c r="O20" s="849">
        <v>300</v>
      </c>
      <c r="P20" s="849">
        <v>10525</v>
      </c>
      <c r="Q20" s="922" t="s">
        <v>725</v>
      </c>
      <c r="S20" s="108"/>
    </row>
    <row r="21" spans="2:19" ht="19.5" customHeight="1" x14ac:dyDescent="0.3">
      <c r="B21" s="850" t="s">
        <v>50</v>
      </c>
      <c r="C21" s="851">
        <v>229</v>
      </c>
      <c r="D21" s="851">
        <v>9083</v>
      </c>
      <c r="E21" s="923" t="s">
        <v>715</v>
      </c>
      <c r="F21" s="851">
        <v>257</v>
      </c>
      <c r="G21" s="851">
        <v>9666</v>
      </c>
      <c r="H21" s="925" t="s">
        <v>723</v>
      </c>
      <c r="I21" s="851">
        <v>268</v>
      </c>
      <c r="J21" s="851">
        <v>10151</v>
      </c>
      <c r="K21" s="925" t="s">
        <v>723</v>
      </c>
      <c r="L21" s="851">
        <v>279</v>
      </c>
      <c r="M21" s="851">
        <v>11027</v>
      </c>
      <c r="N21" s="925" t="s">
        <v>715</v>
      </c>
      <c r="O21" s="851">
        <v>298</v>
      </c>
      <c r="P21" s="851">
        <v>11171</v>
      </c>
      <c r="Q21" s="925" t="s">
        <v>728</v>
      </c>
      <c r="S21" s="108"/>
    </row>
    <row r="22" spans="2:19" ht="19.5" customHeight="1" x14ac:dyDescent="0.3">
      <c r="B22" s="856" t="s">
        <v>420</v>
      </c>
      <c r="C22" s="857">
        <f t="shared" ref="C22:O22" si="6">SUM(C19:C21)</f>
        <v>746</v>
      </c>
      <c r="D22" s="857">
        <f>SUM(D19:D21)</f>
        <v>30354</v>
      </c>
      <c r="E22" s="924" t="s">
        <v>712</v>
      </c>
      <c r="F22" s="857">
        <f t="shared" si="6"/>
        <v>814</v>
      </c>
      <c r="G22" s="857">
        <f>SUM(G19:G21)</f>
        <v>31931</v>
      </c>
      <c r="H22" s="926" t="s">
        <v>722</v>
      </c>
      <c r="I22" s="857">
        <f t="shared" si="6"/>
        <v>858</v>
      </c>
      <c r="J22" s="857">
        <f t="shared" ref="J22" si="7">SUM(J19:J21)</f>
        <v>33552</v>
      </c>
      <c r="K22" s="926" t="s">
        <v>722</v>
      </c>
      <c r="L22" s="857">
        <f t="shared" si="6"/>
        <v>876</v>
      </c>
      <c r="M22" s="857">
        <f t="shared" ref="M22" si="8">SUM(M19:M21)</f>
        <v>33828</v>
      </c>
      <c r="N22" s="926" t="s">
        <v>722</v>
      </c>
      <c r="O22" s="857">
        <f t="shared" si="6"/>
        <v>896</v>
      </c>
      <c r="P22" s="857">
        <f>SUM(P19:P21)</f>
        <v>32422</v>
      </c>
      <c r="Q22" s="926" t="s">
        <v>730</v>
      </c>
      <c r="S22" s="108"/>
    </row>
    <row r="23" spans="2:19" ht="19.5" customHeight="1" x14ac:dyDescent="0.3">
      <c r="B23" s="854" t="s">
        <v>421</v>
      </c>
      <c r="C23" s="855">
        <v>2</v>
      </c>
      <c r="D23" s="855">
        <v>45</v>
      </c>
      <c r="E23" s="921" t="s">
        <v>716</v>
      </c>
      <c r="F23" s="855">
        <v>1</v>
      </c>
      <c r="G23" s="855">
        <v>42</v>
      </c>
      <c r="H23" s="927" t="s">
        <v>719</v>
      </c>
      <c r="I23" s="855">
        <v>1</v>
      </c>
      <c r="J23" s="855">
        <v>46</v>
      </c>
      <c r="K23" s="927" t="s">
        <v>724</v>
      </c>
      <c r="L23" s="855">
        <v>1</v>
      </c>
      <c r="M23" s="855">
        <v>32</v>
      </c>
      <c r="N23" s="927" t="s">
        <v>721</v>
      </c>
      <c r="O23" s="855">
        <v>1</v>
      </c>
      <c r="P23" s="855">
        <v>31</v>
      </c>
      <c r="Q23" s="927" t="s">
        <v>726</v>
      </c>
      <c r="S23" s="108"/>
    </row>
    <row r="24" spans="2:19" ht="19.5" customHeight="1" x14ac:dyDescent="0.3">
      <c r="B24" s="848" t="s">
        <v>422</v>
      </c>
      <c r="C24" s="849">
        <v>2</v>
      </c>
      <c r="D24" s="849">
        <v>38</v>
      </c>
      <c r="E24" s="922" t="s">
        <v>717</v>
      </c>
      <c r="F24" s="849">
        <v>1</v>
      </c>
      <c r="G24" s="849">
        <v>32</v>
      </c>
      <c r="H24" s="922" t="s">
        <v>721</v>
      </c>
      <c r="I24" s="849">
        <v>1</v>
      </c>
      <c r="J24" s="849">
        <v>32</v>
      </c>
      <c r="K24" s="922" t="s">
        <v>721</v>
      </c>
      <c r="L24" s="849">
        <v>1</v>
      </c>
      <c r="M24" s="849">
        <v>41</v>
      </c>
      <c r="N24" s="922" t="s">
        <v>712</v>
      </c>
      <c r="O24" s="849">
        <v>1</v>
      </c>
      <c r="P24" s="849">
        <v>29</v>
      </c>
      <c r="Q24" s="922" t="s">
        <v>731</v>
      </c>
      <c r="S24" s="108"/>
    </row>
    <row r="25" spans="2:19" ht="19.5" customHeight="1" x14ac:dyDescent="0.3">
      <c r="B25" s="850" t="s">
        <v>423</v>
      </c>
      <c r="C25" s="851">
        <v>2</v>
      </c>
      <c r="D25" s="851">
        <v>38</v>
      </c>
      <c r="E25" s="923" t="s">
        <v>717</v>
      </c>
      <c r="F25" s="851">
        <v>1</v>
      </c>
      <c r="G25" s="851">
        <v>32</v>
      </c>
      <c r="H25" s="925" t="s">
        <v>721</v>
      </c>
      <c r="I25" s="851">
        <v>1</v>
      </c>
      <c r="J25" s="851">
        <v>35</v>
      </c>
      <c r="K25" s="925" t="s">
        <v>725</v>
      </c>
      <c r="L25" s="851">
        <v>1</v>
      </c>
      <c r="M25" s="851">
        <v>31</v>
      </c>
      <c r="N25" s="925" t="s">
        <v>726</v>
      </c>
      <c r="O25" s="851">
        <v>1</v>
      </c>
      <c r="P25" s="851">
        <v>36</v>
      </c>
      <c r="Q25" s="925" t="s">
        <v>730</v>
      </c>
      <c r="S25" s="108"/>
    </row>
    <row r="26" spans="2:19" s="372" customFormat="1" ht="19.5" customHeight="1" x14ac:dyDescent="0.3">
      <c r="B26" s="852" t="s">
        <v>424</v>
      </c>
      <c r="C26" s="853">
        <f t="shared" ref="C26:O26" si="9">SUM(C23:C25)</f>
        <v>6</v>
      </c>
      <c r="D26" s="853">
        <f>SUM(D23:D25)</f>
        <v>121</v>
      </c>
      <c r="E26" s="924" t="s">
        <v>718</v>
      </c>
      <c r="F26" s="853">
        <f t="shared" si="9"/>
        <v>3</v>
      </c>
      <c r="G26" s="853">
        <f>SUM(G23:G25)</f>
        <v>106</v>
      </c>
      <c r="H26" s="928" t="s">
        <v>725</v>
      </c>
      <c r="I26" s="853">
        <f t="shared" si="9"/>
        <v>3</v>
      </c>
      <c r="J26" s="853">
        <f t="shared" ref="J26" si="10">SUM(J23:J25)</f>
        <v>113</v>
      </c>
      <c r="K26" s="928" t="s">
        <v>723</v>
      </c>
      <c r="L26" s="853">
        <f t="shared" si="9"/>
        <v>3</v>
      </c>
      <c r="M26" s="853">
        <f t="shared" ref="M26" si="11">SUM(M23:M25)</f>
        <v>104</v>
      </c>
      <c r="N26" s="928" t="s">
        <v>725</v>
      </c>
      <c r="O26" s="853">
        <f t="shared" si="9"/>
        <v>3</v>
      </c>
      <c r="P26" s="853">
        <f>SUM(P23:P25)</f>
        <v>96</v>
      </c>
      <c r="Q26" s="928" t="s">
        <v>721</v>
      </c>
      <c r="S26" s="108"/>
    </row>
    <row r="27" spans="2:19" s="372" customFormat="1" ht="23.25" customHeight="1" x14ac:dyDescent="0.3">
      <c r="B27" s="811" t="s">
        <v>29</v>
      </c>
      <c r="C27" s="669">
        <f t="shared" ref="C27:O27" si="12">C14+C18+C22+C26</f>
        <v>1892</v>
      </c>
      <c r="D27" s="669">
        <f>D14+D18+D22+D26</f>
        <v>79177</v>
      </c>
      <c r="E27" s="930" t="s">
        <v>719</v>
      </c>
      <c r="F27" s="669">
        <f t="shared" si="12"/>
        <v>1968</v>
      </c>
      <c r="G27" s="669">
        <f>G14+G18+G22+G26</f>
        <v>77550</v>
      </c>
      <c r="H27" s="929" t="s">
        <v>722</v>
      </c>
      <c r="I27" s="669">
        <f t="shared" si="12"/>
        <v>1979</v>
      </c>
      <c r="J27" s="669">
        <f t="shared" ref="J27" si="13">J14+J18+J22+J26</f>
        <v>78204</v>
      </c>
      <c r="K27" s="929" t="s">
        <v>715</v>
      </c>
      <c r="L27" s="669">
        <f t="shared" si="12"/>
        <v>1985</v>
      </c>
      <c r="M27" s="669">
        <f t="shared" ref="M27" si="14">M14+M18+M22+M26</f>
        <v>78107</v>
      </c>
      <c r="N27" s="929" t="s">
        <v>722</v>
      </c>
      <c r="O27" s="669">
        <f t="shared" si="12"/>
        <v>2005</v>
      </c>
      <c r="P27" s="669">
        <f>P14+P18+P22+P26</f>
        <v>76844</v>
      </c>
      <c r="Q27" s="929" t="s">
        <v>723</v>
      </c>
      <c r="S27" s="108"/>
    </row>
    <row r="28" spans="2:19" ht="21" customHeight="1" x14ac:dyDescent="0.3"/>
  </sheetData>
  <mergeCells count="7">
    <mergeCell ref="L6:N6"/>
    <mergeCell ref="O6:Q6"/>
    <mergeCell ref="C5:Q5"/>
    <mergeCell ref="B5:B7"/>
    <mergeCell ref="C6:E6"/>
    <mergeCell ref="F6:H6"/>
    <mergeCell ref="I6:K6"/>
  </mergeCells>
  <pageMargins left="0.56000000000000005" right="0.17" top="0.37" bottom="0.32" header="0.3" footer="0.17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268"/>
  <sheetViews>
    <sheetView zoomScaleNormal="100" workbookViewId="0">
      <pane xSplit="2" ySplit="3" topLeftCell="C97" activePane="bottomRight" state="frozen"/>
      <selection pane="topRight" activeCell="C1" sqref="C1"/>
      <selection pane="bottomLeft" activeCell="A4" sqref="A4"/>
      <selection pane="bottomRight" activeCell="V262" sqref="V262"/>
    </sheetView>
  </sheetViews>
  <sheetFormatPr defaultRowHeight="18.75" x14ac:dyDescent="0.3"/>
  <cols>
    <col min="1" max="1" width="19.75" style="628" customWidth="1"/>
    <col min="2" max="2" width="11.125" style="5" bestFit="1" customWidth="1"/>
    <col min="3" max="8" width="5.25" style="5" customWidth="1"/>
    <col min="9" max="9" width="4.125" style="37" bestFit="1" customWidth="1"/>
    <col min="10" max="15" width="5.75" style="5" bestFit="1" customWidth="1"/>
    <col min="16" max="16" width="6.625" style="37" bestFit="1" customWidth="1"/>
    <col min="17" max="20" width="4.125" style="5" bestFit="1" customWidth="1"/>
    <col min="21" max="21" width="7.625" style="37" customWidth="1"/>
    <col min="22" max="16384" width="9" style="5"/>
  </cols>
  <sheetData>
    <row r="1" spans="1:21" x14ac:dyDescent="0.3">
      <c r="A1" s="1156" t="s">
        <v>386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</row>
    <row r="2" spans="1:21" x14ac:dyDescent="0.3">
      <c r="A2" s="988" t="s">
        <v>158</v>
      </c>
      <c r="B2" s="976" t="s">
        <v>238</v>
      </c>
      <c r="C2" s="976" t="s">
        <v>150</v>
      </c>
      <c r="D2" s="976"/>
      <c r="E2" s="976"/>
      <c r="F2" s="976"/>
      <c r="G2" s="976"/>
      <c r="H2" s="976"/>
      <c r="I2" s="976"/>
      <c r="J2" s="976" t="s">
        <v>239</v>
      </c>
      <c r="K2" s="976"/>
      <c r="L2" s="976"/>
      <c r="M2" s="976"/>
      <c r="N2" s="976"/>
      <c r="O2" s="976"/>
      <c r="P2" s="976"/>
      <c r="Q2" s="976" t="s">
        <v>153</v>
      </c>
      <c r="R2" s="976"/>
      <c r="S2" s="976"/>
      <c r="T2" s="976"/>
      <c r="U2" s="976" t="s">
        <v>29</v>
      </c>
    </row>
    <row r="3" spans="1:21" ht="37.5" x14ac:dyDescent="0.3">
      <c r="A3" s="988"/>
      <c r="B3" s="1020"/>
      <c r="C3" s="536" t="s">
        <v>240</v>
      </c>
      <c r="D3" s="536" t="s">
        <v>241</v>
      </c>
      <c r="E3" s="536" t="s">
        <v>242</v>
      </c>
      <c r="F3" s="536" t="s">
        <v>243</v>
      </c>
      <c r="G3" s="536" t="s">
        <v>244</v>
      </c>
      <c r="H3" s="536" t="s">
        <v>245</v>
      </c>
      <c r="I3" s="536" t="s">
        <v>22</v>
      </c>
      <c r="J3" s="536" t="s">
        <v>246</v>
      </c>
      <c r="K3" s="536" t="s">
        <v>247</v>
      </c>
      <c r="L3" s="536" t="s">
        <v>248</v>
      </c>
      <c r="M3" s="536" t="s">
        <v>249</v>
      </c>
      <c r="N3" s="536" t="s">
        <v>250</v>
      </c>
      <c r="O3" s="536" t="s">
        <v>251</v>
      </c>
      <c r="P3" s="536" t="s">
        <v>22</v>
      </c>
      <c r="Q3" s="536" t="s">
        <v>174</v>
      </c>
      <c r="R3" s="536" t="s">
        <v>175</v>
      </c>
      <c r="S3" s="536" t="s">
        <v>176</v>
      </c>
      <c r="T3" s="536" t="s">
        <v>22</v>
      </c>
      <c r="U3" s="1020"/>
    </row>
    <row r="4" spans="1:21" x14ac:dyDescent="0.3">
      <c r="A4" s="1142" t="s">
        <v>177</v>
      </c>
      <c r="B4" s="631" t="s">
        <v>88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4</v>
      </c>
      <c r="K4" s="190">
        <v>3</v>
      </c>
      <c r="L4" s="190">
        <v>6</v>
      </c>
      <c r="M4" s="190">
        <v>0</v>
      </c>
      <c r="N4" s="190">
        <v>0</v>
      </c>
      <c r="O4" s="190">
        <v>1</v>
      </c>
      <c r="P4" s="190">
        <f>J4+K4+L4+M4+N4+O4</f>
        <v>14</v>
      </c>
      <c r="Q4" s="190">
        <v>0</v>
      </c>
      <c r="R4" s="190">
        <v>0</v>
      </c>
      <c r="S4" s="190">
        <v>0</v>
      </c>
      <c r="T4" s="508">
        <v>0</v>
      </c>
      <c r="U4" s="646">
        <f>I4+P4+T4</f>
        <v>14</v>
      </c>
    </row>
    <row r="5" spans="1:21" x14ac:dyDescent="0.3">
      <c r="A5" s="1142"/>
      <c r="B5" s="632" t="s">
        <v>260</v>
      </c>
      <c r="C5" s="90">
        <v>0</v>
      </c>
      <c r="D5" s="90">
        <v>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81</v>
      </c>
      <c r="K5" s="90">
        <v>51</v>
      </c>
      <c r="L5" s="90">
        <v>60</v>
      </c>
      <c r="M5" s="90">
        <v>56</v>
      </c>
      <c r="N5" s="90">
        <v>31</v>
      </c>
      <c r="O5" s="90">
        <v>23</v>
      </c>
      <c r="P5" s="90">
        <f t="shared" ref="P5:P32" si="0">J5+K5+L5+M5+N5+O5</f>
        <v>302</v>
      </c>
      <c r="Q5" s="90">
        <v>0</v>
      </c>
      <c r="R5" s="90">
        <v>0</v>
      </c>
      <c r="S5" s="90">
        <v>0</v>
      </c>
      <c r="T5" s="474">
        <v>0</v>
      </c>
      <c r="U5" s="647">
        <f t="shared" ref="U5:U68" si="1">I5+P5+T5</f>
        <v>302</v>
      </c>
    </row>
    <row r="6" spans="1:21" x14ac:dyDescent="0.3">
      <c r="A6" s="1142"/>
      <c r="B6" s="632" t="s">
        <v>261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223</v>
      </c>
      <c r="K6" s="90">
        <v>218</v>
      </c>
      <c r="L6" s="90">
        <v>326</v>
      </c>
      <c r="M6" s="90">
        <v>190</v>
      </c>
      <c r="N6" s="90">
        <v>257</v>
      </c>
      <c r="O6" s="90">
        <v>297</v>
      </c>
      <c r="P6" s="90">
        <f t="shared" si="0"/>
        <v>1511</v>
      </c>
      <c r="Q6" s="90">
        <v>0</v>
      </c>
      <c r="R6" s="90">
        <v>0</v>
      </c>
      <c r="S6" s="90">
        <v>0</v>
      </c>
      <c r="T6" s="474">
        <v>0</v>
      </c>
      <c r="U6" s="647">
        <f t="shared" si="1"/>
        <v>1511</v>
      </c>
    </row>
    <row r="7" spans="1:21" x14ac:dyDescent="0.3">
      <c r="A7" s="1142"/>
      <c r="B7" s="632" t="s">
        <v>91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1</v>
      </c>
      <c r="M7" s="90">
        <v>1</v>
      </c>
      <c r="N7" s="90">
        <v>0</v>
      </c>
      <c r="O7" s="90">
        <v>0</v>
      </c>
      <c r="P7" s="90">
        <f t="shared" si="0"/>
        <v>2</v>
      </c>
      <c r="Q7" s="90">
        <v>0</v>
      </c>
      <c r="R7" s="90">
        <v>0</v>
      </c>
      <c r="S7" s="90">
        <v>0</v>
      </c>
      <c r="T7" s="474">
        <v>0</v>
      </c>
      <c r="U7" s="647">
        <f t="shared" si="1"/>
        <v>2</v>
      </c>
    </row>
    <row r="8" spans="1:21" x14ac:dyDescent="0.3">
      <c r="A8" s="1142"/>
      <c r="B8" s="633" t="s">
        <v>29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f>SUM(J4:J7)</f>
        <v>308</v>
      </c>
      <c r="K8" s="194">
        <f t="shared" ref="K8:T8" si="2">SUM(K4:K7)</f>
        <v>272</v>
      </c>
      <c r="L8" s="194">
        <f t="shared" si="2"/>
        <v>393</v>
      </c>
      <c r="M8" s="194">
        <f t="shared" si="2"/>
        <v>247</v>
      </c>
      <c r="N8" s="194">
        <f t="shared" si="2"/>
        <v>288</v>
      </c>
      <c r="O8" s="194">
        <f t="shared" si="2"/>
        <v>321</v>
      </c>
      <c r="P8" s="194">
        <f t="shared" si="2"/>
        <v>1829</v>
      </c>
      <c r="Q8" s="194">
        <f t="shared" si="2"/>
        <v>0</v>
      </c>
      <c r="R8" s="194">
        <f t="shared" si="2"/>
        <v>0</v>
      </c>
      <c r="S8" s="194">
        <f t="shared" si="2"/>
        <v>0</v>
      </c>
      <c r="T8" s="507">
        <f t="shared" si="2"/>
        <v>0</v>
      </c>
      <c r="U8" s="648">
        <f t="shared" si="1"/>
        <v>1829</v>
      </c>
    </row>
    <row r="9" spans="1:21" x14ac:dyDescent="0.3">
      <c r="A9" s="1040" t="s">
        <v>179</v>
      </c>
      <c r="B9" s="537" t="s">
        <v>88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3</v>
      </c>
      <c r="K9" s="89">
        <v>2</v>
      </c>
      <c r="L9" s="89">
        <v>3</v>
      </c>
      <c r="M9" s="89">
        <v>6</v>
      </c>
      <c r="N9" s="89">
        <v>8</v>
      </c>
      <c r="O9" s="89">
        <v>11</v>
      </c>
      <c r="P9" s="89">
        <f t="shared" si="0"/>
        <v>33</v>
      </c>
      <c r="Q9" s="89">
        <v>0</v>
      </c>
      <c r="R9" s="89">
        <v>0</v>
      </c>
      <c r="S9" s="89">
        <v>0</v>
      </c>
      <c r="T9" s="644">
        <v>0</v>
      </c>
      <c r="U9" s="646">
        <f t="shared" si="1"/>
        <v>33</v>
      </c>
    </row>
    <row r="10" spans="1:21" x14ac:dyDescent="0.3">
      <c r="A10" s="1040"/>
      <c r="B10" s="116" t="s">
        <v>260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208</v>
      </c>
      <c r="K10" s="90">
        <v>188</v>
      </c>
      <c r="L10" s="90">
        <v>140</v>
      </c>
      <c r="M10" s="90">
        <v>323</v>
      </c>
      <c r="N10" s="90">
        <v>302</v>
      </c>
      <c r="O10" s="90">
        <v>358</v>
      </c>
      <c r="P10" s="90">
        <f t="shared" si="0"/>
        <v>1519</v>
      </c>
      <c r="Q10" s="90">
        <v>0</v>
      </c>
      <c r="R10" s="90">
        <v>0</v>
      </c>
      <c r="S10" s="90">
        <v>0</v>
      </c>
      <c r="T10" s="474">
        <v>0</v>
      </c>
      <c r="U10" s="647">
        <f t="shared" si="1"/>
        <v>1519</v>
      </c>
    </row>
    <row r="11" spans="1:21" x14ac:dyDescent="0.3">
      <c r="A11" s="1040"/>
      <c r="B11" s="116" t="s">
        <v>261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222</v>
      </c>
      <c r="K11" s="90">
        <v>209</v>
      </c>
      <c r="L11" s="90">
        <v>312</v>
      </c>
      <c r="M11" s="90">
        <v>315</v>
      </c>
      <c r="N11" s="90">
        <v>308</v>
      </c>
      <c r="O11" s="90">
        <v>288</v>
      </c>
      <c r="P11" s="90">
        <f t="shared" si="0"/>
        <v>1654</v>
      </c>
      <c r="Q11" s="90">
        <v>0</v>
      </c>
      <c r="R11" s="90">
        <v>0</v>
      </c>
      <c r="S11" s="90">
        <v>0</v>
      </c>
      <c r="T11" s="474">
        <v>0</v>
      </c>
      <c r="U11" s="647">
        <f t="shared" si="1"/>
        <v>1654</v>
      </c>
    </row>
    <row r="12" spans="1:21" x14ac:dyDescent="0.3">
      <c r="A12" s="1040"/>
      <c r="B12" s="116" t="s">
        <v>91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f t="shared" si="0"/>
        <v>0</v>
      </c>
      <c r="Q12" s="90">
        <v>0</v>
      </c>
      <c r="R12" s="90">
        <v>0</v>
      </c>
      <c r="S12" s="90">
        <v>0</v>
      </c>
      <c r="T12" s="474">
        <v>0</v>
      </c>
      <c r="U12" s="647">
        <f t="shared" si="1"/>
        <v>0</v>
      </c>
    </row>
    <row r="13" spans="1:21" x14ac:dyDescent="0.3">
      <c r="A13" s="1040"/>
      <c r="B13" s="402" t="s">
        <v>29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f>J9+J10+J11+J12</f>
        <v>433</v>
      </c>
      <c r="K13" s="91">
        <f t="shared" ref="K13:O13" si="3">K9+K10+K11+K12</f>
        <v>399</v>
      </c>
      <c r="L13" s="91">
        <f t="shared" si="3"/>
        <v>455</v>
      </c>
      <c r="M13" s="91">
        <f t="shared" si="3"/>
        <v>644</v>
      </c>
      <c r="N13" s="91">
        <f t="shared" si="3"/>
        <v>618</v>
      </c>
      <c r="O13" s="91">
        <f t="shared" si="3"/>
        <v>657</v>
      </c>
      <c r="P13" s="91">
        <f t="shared" si="0"/>
        <v>3206</v>
      </c>
      <c r="Q13" s="91">
        <v>0</v>
      </c>
      <c r="R13" s="91">
        <v>0</v>
      </c>
      <c r="S13" s="91">
        <v>0</v>
      </c>
      <c r="T13" s="645">
        <v>0</v>
      </c>
      <c r="U13" s="648">
        <f t="shared" si="1"/>
        <v>3206</v>
      </c>
    </row>
    <row r="14" spans="1:21" x14ac:dyDescent="0.3">
      <c r="A14" s="1142" t="s">
        <v>180</v>
      </c>
      <c r="B14" s="631" t="s">
        <v>88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1</v>
      </c>
      <c r="K14" s="190">
        <v>0</v>
      </c>
      <c r="L14" s="190">
        <v>3</v>
      </c>
      <c r="M14" s="190">
        <v>1</v>
      </c>
      <c r="N14" s="190">
        <v>4</v>
      </c>
      <c r="O14" s="190">
        <v>2</v>
      </c>
      <c r="P14" s="190">
        <f t="shared" si="0"/>
        <v>11</v>
      </c>
      <c r="Q14" s="190">
        <v>0</v>
      </c>
      <c r="R14" s="190">
        <v>0</v>
      </c>
      <c r="S14" s="190">
        <v>0</v>
      </c>
      <c r="T14" s="508">
        <v>0</v>
      </c>
      <c r="U14" s="646">
        <f t="shared" si="1"/>
        <v>11</v>
      </c>
    </row>
    <row r="15" spans="1:21" x14ac:dyDescent="0.3">
      <c r="A15" s="1142"/>
      <c r="B15" s="632" t="s">
        <v>260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196</v>
      </c>
      <c r="K15" s="90">
        <v>222</v>
      </c>
      <c r="L15" s="90">
        <v>198</v>
      </c>
      <c r="M15" s="90">
        <v>250</v>
      </c>
      <c r="N15" s="90">
        <v>240</v>
      </c>
      <c r="O15" s="90">
        <v>230</v>
      </c>
      <c r="P15" s="90">
        <f t="shared" si="0"/>
        <v>1336</v>
      </c>
      <c r="Q15" s="90">
        <v>0</v>
      </c>
      <c r="R15" s="90">
        <v>0</v>
      </c>
      <c r="S15" s="90">
        <v>0</v>
      </c>
      <c r="T15" s="474">
        <v>0</v>
      </c>
      <c r="U15" s="647">
        <f t="shared" si="1"/>
        <v>1336</v>
      </c>
    </row>
    <row r="16" spans="1:21" x14ac:dyDescent="0.3">
      <c r="A16" s="1142"/>
      <c r="B16" s="632" t="s">
        <v>261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268</v>
      </c>
      <c r="K16" s="90">
        <v>316</v>
      </c>
      <c r="L16" s="90">
        <v>346</v>
      </c>
      <c r="M16" s="90">
        <v>253</v>
      </c>
      <c r="N16" s="90">
        <v>269</v>
      </c>
      <c r="O16" s="90">
        <v>255</v>
      </c>
      <c r="P16" s="90">
        <f t="shared" si="0"/>
        <v>1707</v>
      </c>
      <c r="Q16" s="90">
        <v>0</v>
      </c>
      <c r="R16" s="90">
        <v>0</v>
      </c>
      <c r="S16" s="90">
        <v>0</v>
      </c>
      <c r="T16" s="474">
        <v>0</v>
      </c>
      <c r="U16" s="647">
        <f t="shared" si="1"/>
        <v>1707</v>
      </c>
    </row>
    <row r="17" spans="1:21" x14ac:dyDescent="0.3">
      <c r="A17" s="1142"/>
      <c r="B17" s="632" t="s">
        <v>91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f t="shared" si="0"/>
        <v>0</v>
      </c>
      <c r="Q17" s="90">
        <v>0</v>
      </c>
      <c r="R17" s="90">
        <v>0</v>
      </c>
      <c r="S17" s="90">
        <v>0</v>
      </c>
      <c r="T17" s="474">
        <v>0</v>
      </c>
      <c r="U17" s="647">
        <f t="shared" si="1"/>
        <v>0</v>
      </c>
    </row>
    <row r="18" spans="1:21" x14ac:dyDescent="0.3">
      <c r="A18" s="1146"/>
      <c r="B18" s="634" t="s">
        <v>29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f>J14+J15+J16+J17</f>
        <v>465</v>
      </c>
      <c r="K18" s="91">
        <f t="shared" ref="K18:O18" si="4">K14+K15+K16+K17</f>
        <v>538</v>
      </c>
      <c r="L18" s="91">
        <f t="shared" si="4"/>
        <v>547</v>
      </c>
      <c r="M18" s="91">
        <f t="shared" si="4"/>
        <v>504</v>
      </c>
      <c r="N18" s="91">
        <f t="shared" si="4"/>
        <v>513</v>
      </c>
      <c r="O18" s="91">
        <f t="shared" si="4"/>
        <v>487</v>
      </c>
      <c r="P18" s="91">
        <f t="shared" si="0"/>
        <v>3054</v>
      </c>
      <c r="Q18" s="91">
        <v>0</v>
      </c>
      <c r="R18" s="91">
        <v>0</v>
      </c>
      <c r="S18" s="91">
        <v>0</v>
      </c>
      <c r="T18" s="645">
        <v>0</v>
      </c>
      <c r="U18" s="648">
        <f t="shared" si="1"/>
        <v>3054</v>
      </c>
    </row>
    <row r="19" spans="1:21" x14ac:dyDescent="0.3">
      <c r="A19" s="1147" t="s">
        <v>181</v>
      </c>
      <c r="B19" s="495" t="s">
        <v>88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5</v>
      </c>
      <c r="K19" s="190">
        <v>2</v>
      </c>
      <c r="L19" s="190">
        <v>4</v>
      </c>
      <c r="M19" s="190">
        <v>0</v>
      </c>
      <c r="N19" s="190">
        <v>1</v>
      </c>
      <c r="O19" s="190">
        <v>4</v>
      </c>
      <c r="P19" s="190">
        <f t="shared" si="0"/>
        <v>16</v>
      </c>
      <c r="Q19" s="190">
        <v>0</v>
      </c>
      <c r="R19" s="190">
        <v>0</v>
      </c>
      <c r="S19" s="190">
        <v>0</v>
      </c>
      <c r="T19" s="508">
        <v>0</v>
      </c>
      <c r="U19" s="646">
        <f t="shared" si="1"/>
        <v>16</v>
      </c>
    </row>
    <row r="20" spans="1:21" x14ac:dyDescent="0.3">
      <c r="A20" s="1148"/>
      <c r="B20" s="116" t="s">
        <v>260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101</v>
      </c>
      <c r="K20" s="90">
        <v>74</v>
      </c>
      <c r="L20" s="90">
        <v>102</v>
      </c>
      <c r="M20" s="90">
        <v>44</v>
      </c>
      <c r="N20" s="90">
        <v>41</v>
      </c>
      <c r="O20" s="90">
        <v>50</v>
      </c>
      <c r="P20" s="90">
        <f>J20+K20+L20+M20+N20+O20</f>
        <v>412</v>
      </c>
      <c r="Q20" s="90">
        <v>0</v>
      </c>
      <c r="R20" s="90">
        <v>0</v>
      </c>
      <c r="S20" s="90">
        <v>0</v>
      </c>
      <c r="T20" s="474">
        <v>0</v>
      </c>
      <c r="U20" s="647">
        <f t="shared" si="1"/>
        <v>412</v>
      </c>
    </row>
    <row r="21" spans="1:21" x14ac:dyDescent="0.3">
      <c r="A21" s="1148"/>
      <c r="B21" s="116" t="s">
        <v>261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79</v>
      </c>
      <c r="K21" s="90">
        <v>120</v>
      </c>
      <c r="L21" s="90">
        <v>77</v>
      </c>
      <c r="M21" s="90">
        <v>83</v>
      </c>
      <c r="N21" s="90">
        <v>63</v>
      </c>
      <c r="O21" s="90">
        <v>73</v>
      </c>
      <c r="P21" s="90">
        <f t="shared" si="0"/>
        <v>495</v>
      </c>
      <c r="Q21" s="90">
        <v>0</v>
      </c>
      <c r="R21" s="90">
        <v>0</v>
      </c>
      <c r="S21" s="90">
        <v>0</v>
      </c>
      <c r="T21" s="474">
        <v>0</v>
      </c>
      <c r="U21" s="647">
        <f t="shared" si="1"/>
        <v>495</v>
      </c>
    </row>
    <row r="22" spans="1:21" x14ac:dyDescent="0.3">
      <c r="A22" s="1148"/>
      <c r="B22" s="116" t="s">
        <v>91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1</v>
      </c>
      <c r="O22" s="90">
        <v>0</v>
      </c>
      <c r="P22" s="90">
        <f t="shared" si="0"/>
        <v>1</v>
      </c>
      <c r="Q22" s="90">
        <v>0</v>
      </c>
      <c r="R22" s="90">
        <v>0</v>
      </c>
      <c r="S22" s="90">
        <v>0</v>
      </c>
      <c r="T22" s="474">
        <v>0</v>
      </c>
      <c r="U22" s="647">
        <f t="shared" si="1"/>
        <v>1</v>
      </c>
    </row>
    <row r="23" spans="1:21" x14ac:dyDescent="0.3">
      <c r="A23" s="1149"/>
      <c r="B23" s="622" t="s">
        <v>29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f>J19+J20+J21+J22</f>
        <v>185</v>
      </c>
      <c r="K23" s="194">
        <f t="shared" ref="K23:O23" si="5">K19+K20+K21+K22</f>
        <v>196</v>
      </c>
      <c r="L23" s="194">
        <f t="shared" si="5"/>
        <v>183</v>
      </c>
      <c r="M23" s="194">
        <f t="shared" si="5"/>
        <v>127</v>
      </c>
      <c r="N23" s="194">
        <f t="shared" si="5"/>
        <v>106</v>
      </c>
      <c r="O23" s="194">
        <f t="shared" si="5"/>
        <v>127</v>
      </c>
      <c r="P23" s="194">
        <f t="shared" si="0"/>
        <v>924</v>
      </c>
      <c r="Q23" s="194">
        <v>0</v>
      </c>
      <c r="R23" s="194">
        <v>0</v>
      </c>
      <c r="S23" s="194">
        <v>0</v>
      </c>
      <c r="T23" s="507">
        <v>0</v>
      </c>
      <c r="U23" s="648">
        <f t="shared" si="1"/>
        <v>924</v>
      </c>
    </row>
    <row r="24" spans="1:21" x14ac:dyDescent="0.3">
      <c r="A24" s="1141" t="s">
        <v>182</v>
      </c>
      <c r="B24" s="635" t="s">
        <v>88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2</v>
      </c>
      <c r="K24" s="89">
        <v>4</v>
      </c>
      <c r="L24" s="89">
        <v>0</v>
      </c>
      <c r="M24" s="89">
        <v>0</v>
      </c>
      <c r="N24" s="89">
        <v>1</v>
      </c>
      <c r="O24" s="89">
        <v>1</v>
      </c>
      <c r="P24" s="89">
        <f t="shared" si="0"/>
        <v>8</v>
      </c>
      <c r="Q24" s="89">
        <v>0</v>
      </c>
      <c r="R24" s="89">
        <v>0</v>
      </c>
      <c r="S24" s="89">
        <v>0</v>
      </c>
      <c r="T24" s="644">
        <v>0</v>
      </c>
      <c r="U24" s="646">
        <f t="shared" si="1"/>
        <v>8</v>
      </c>
    </row>
    <row r="25" spans="1:21" x14ac:dyDescent="0.3">
      <c r="A25" s="1142"/>
      <c r="B25" s="632" t="s">
        <v>260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20</v>
      </c>
      <c r="K25" s="90">
        <v>12</v>
      </c>
      <c r="L25" s="90">
        <v>15</v>
      </c>
      <c r="M25" s="90">
        <v>10</v>
      </c>
      <c r="N25" s="90">
        <v>4</v>
      </c>
      <c r="O25" s="90">
        <v>47</v>
      </c>
      <c r="P25" s="90">
        <f t="shared" si="0"/>
        <v>108</v>
      </c>
      <c r="Q25" s="90">
        <v>0</v>
      </c>
      <c r="R25" s="90">
        <v>0</v>
      </c>
      <c r="S25" s="90">
        <v>0</v>
      </c>
      <c r="T25" s="474">
        <v>0</v>
      </c>
      <c r="U25" s="647">
        <f t="shared" si="1"/>
        <v>108</v>
      </c>
    </row>
    <row r="26" spans="1:21" x14ac:dyDescent="0.3">
      <c r="A26" s="1142"/>
      <c r="B26" s="632" t="s">
        <v>261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330</v>
      </c>
      <c r="K26" s="90">
        <v>331</v>
      </c>
      <c r="L26" s="90">
        <v>68</v>
      </c>
      <c r="M26" s="90">
        <v>94</v>
      </c>
      <c r="N26" s="90">
        <v>46</v>
      </c>
      <c r="O26" s="90">
        <v>46</v>
      </c>
      <c r="P26" s="90">
        <f t="shared" si="0"/>
        <v>915</v>
      </c>
      <c r="Q26" s="90">
        <v>0</v>
      </c>
      <c r="R26" s="90">
        <v>0</v>
      </c>
      <c r="S26" s="90">
        <v>0</v>
      </c>
      <c r="T26" s="474">
        <v>0</v>
      </c>
      <c r="U26" s="647">
        <f t="shared" si="1"/>
        <v>915</v>
      </c>
    </row>
    <row r="27" spans="1:21" x14ac:dyDescent="0.3">
      <c r="A27" s="1142"/>
      <c r="B27" s="632" t="s">
        <v>91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f t="shared" si="0"/>
        <v>0</v>
      </c>
      <c r="Q27" s="90">
        <v>0</v>
      </c>
      <c r="R27" s="90">
        <v>0</v>
      </c>
      <c r="S27" s="90">
        <v>0</v>
      </c>
      <c r="T27" s="474">
        <v>0</v>
      </c>
      <c r="U27" s="647">
        <f t="shared" si="1"/>
        <v>0</v>
      </c>
    </row>
    <row r="28" spans="1:21" x14ac:dyDescent="0.3">
      <c r="A28" s="1142"/>
      <c r="B28" s="633" t="s">
        <v>29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f>J24+J25+J26+J27</f>
        <v>352</v>
      </c>
      <c r="K28" s="194">
        <f t="shared" ref="K28:O28" si="6">K24+K25+K26+K27</f>
        <v>347</v>
      </c>
      <c r="L28" s="194">
        <f t="shared" si="6"/>
        <v>83</v>
      </c>
      <c r="M28" s="194">
        <f t="shared" si="6"/>
        <v>104</v>
      </c>
      <c r="N28" s="194">
        <f t="shared" si="6"/>
        <v>51</v>
      </c>
      <c r="O28" s="194">
        <f t="shared" si="6"/>
        <v>94</v>
      </c>
      <c r="P28" s="194">
        <f t="shared" si="0"/>
        <v>1031</v>
      </c>
      <c r="Q28" s="194">
        <v>0</v>
      </c>
      <c r="R28" s="194">
        <v>0</v>
      </c>
      <c r="S28" s="194">
        <v>0</v>
      </c>
      <c r="T28" s="507">
        <v>0</v>
      </c>
      <c r="U28" s="648">
        <f t="shared" si="1"/>
        <v>1031</v>
      </c>
    </row>
    <row r="29" spans="1:21" x14ac:dyDescent="0.3">
      <c r="A29" s="1040" t="s">
        <v>183</v>
      </c>
      <c r="B29" s="537" t="s">
        <v>88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6</v>
      </c>
      <c r="K29" s="89">
        <v>3</v>
      </c>
      <c r="L29" s="89">
        <v>2</v>
      </c>
      <c r="M29" s="89">
        <v>1</v>
      </c>
      <c r="N29" s="89">
        <v>1</v>
      </c>
      <c r="O29" s="89">
        <v>0</v>
      </c>
      <c r="P29" s="89">
        <f t="shared" si="0"/>
        <v>13</v>
      </c>
      <c r="Q29" s="89">
        <v>0</v>
      </c>
      <c r="R29" s="89">
        <v>0</v>
      </c>
      <c r="S29" s="89">
        <v>0</v>
      </c>
      <c r="T29" s="644">
        <v>0</v>
      </c>
      <c r="U29" s="646">
        <f t="shared" si="1"/>
        <v>13</v>
      </c>
    </row>
    <row r="30" spans="1:21" x14ac:dyDescent="0.3">
      <c r="A30" s="1040"/>
      <c r="B30" s="116" t="s">
        <v>260</v>
      </c>
      <c r="C30" s="90">
        <v>0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37</v>
      </c>
      <c r="K30" s="90">
        <v>32</v>
      </c>
      <c r="L30" s="90">
        <v>54</v>
      </c>
      <c r="M30" s="90">
        <v>24</v>
      </c>
      <c r="N30" s="90">
        <v>36</v>
      </c>
      <c r="O30" s="90">
        <v>32</v>
      </c>
      <c r="P30" s="90">
        <f t="shared" si="0"/>
        <v>215</v>
      </c>
      <c r="Q30" s="90">
        <v>0</v>
      </c>
      <c r="R30" s="90">
        <v>0</v>
      </c>
      <c r="S30" s="90">
        <v>0</v>
      </c>
      <c r="T30" s="474">
        <v>0</v>
      </c>
      <c r="U30" s="647">
        <f t="shared" si="1"/>
        <v>215</v>
      </c>
    </row>
    <row r="31" spans="1:21" x14ac:dyDescent="0.3">
      <c r="A31" s="1040"/>
      <c r="B31" s="116" t="s">
        <v>261</v>
      </c>
      <c r="C31" s="90">
        <v>0</v>
      </c>
      <c r="D31" s="90">
        <v>0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56</v>
      </c>
      <c r="K31" s="90">
        <v>43</v>
      </c>
      <c r="L31" s="90">
        <v>33</v>
      </c>
      <c r="M31" s="90">
        <v>27</v>
      </c>
      <c r="N31" s="90">
        <v>21</v>
      </c>
      <c r="O31" s="90">
        <v>19</v>
      </c>
      <c r="P31" s="90">
        <f t="shared" si="0"/>
        <v>199</v>
      </c>
      <c r="Q31" s="90">
        <v>0</v>
      </c>
      <c r="R31" s="90">
        <v>0</v>
      </c>
      <c r="S31" s="90">
        <v>0</v>
      </c>
      <c r="T31" s="474">
        <v>0</v>
      </c>
      <c r="U31" s="647">
        <f t="shared" si="1"/>
        <v>199</v>
      </c>
    </row>
    <row r="32" spans="1:21" x14ac:dyDescent="0.3">
      <c r="A32" s="1040"/>
      <c r="B32" s="116" t="s">
        <v>91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f t="shared" si="0"/>
        <v>0</v>
      </c>
      <c r="Q32" s="90">
        <v>0</v>
      </c>
      <c r="R32" s="90">
        <v>0</v>
      </c>
      <c r="S32" s="90">
        <v>0</v>
      </c>
      <c r="T32" s="474">
        <v>0</v>
      </c>
      <c r="U32" s="647">
        <f t="shared" si="1"/>
        <v>0</v>
      </c>
    </row>
    <row r="33" spans="1:21" x14ac:dyDescent="0.3">
      <c r="A33" s="1040"/>
      <c r="B33" s="402" t="s">
        <v>29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f>J29+J30+J31+J32</f>
        <v>99</v>
      </c>
      <c r="K33" s="91">
        <f t="shared" ref="K33:O33" si="7">K29+K30+K31+K32</f>
        <v>78</v>
      </c>
      <c r="L33" s="91">
        <f t="shared" si="7"/>
        <v>89</v>
      </c>
      <c r="M33" s="91">
        <f t="shared" si="7"/>
        <v>52</v>
      </c>
      <c r="N33" s="91">
        <f t="shared" si="7"/>
        <v>58</v>
      </c>
      <c r="O33" s="91">
        <f t="shared" si="7"/>
        <v>51</v>
      </c>
      <c r="P33" s="91">
        <f>J33+K33+L33+M33+N33+O33</f>
        <v>427</v>
      </c>
      <c r="Q33" s="91">
        <v>0</v>
      </c>
      <c r="R33" s="91">
        <v>0</v>
      </c>
      <c r="S33" s="91">
        <v>0</v>
      </c>
      <c r="T33" s="645">
        <v>0</v>
      </c>
      <c r="U33" s="648">
        <f t="shared" si="1"/>
        <v>427</v>
      </c>
    </row>
    <row r="34" spans="1:21" x14ac:dyDescent="0.3">
      <c r="A34" s="1142" t="s">
        <v>184</v>
      </c>
      <c r="B34" s="631" t="s">
        <v>88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1</v>
      </c>
      <c r="N34" s="190">
        <v>0</v>
      </c>
      <c r="O34" s="190">
        <v>1</v>
      </c>
      <c r="P34" s="190">
        <f t="shared" ref="P34:P97" si="8">J34+K34+L34+M34+N34+O34</f>
        <v>2</v>
      </c>
      <c r="Q34" s="190">
        <v>0</v>
      </c>
      <c r="R34" s="190">
        <v>0</v>
      </c>
      <c r="S34" s="190">
        <v>0</v>
      </c>
      <c r="T34" s="508">
        <v>0</v>
      </c>
      <c r="U34" s="646">
        <f t="shared" si="1"/>
        <v>2</v>
      </c>
    </row>
    <row r="35" spans="1:21" x14ac:dyDescent="0.3">
      <c r="A35" s="1142"/>
      <c r="B35" s="632" t="s">
        <v>260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1</v>
      </c>
      <c r="K35" s="90">
        <v>2</v>
      </c>
      <c r="L35" s="90">
        <v>2</v>
      </c>
      <c r="M35" s="90">
        <v>0</v>
      </c>
      <c r="N35" s="90">
        <v>2</v>
      </c>
      <c r="O35" s="90">
        <v>6</v>
      </c>
      <c r="P35" s="90">
        <f t="shared" si="8"/>
        <v>13</v>
      </c>
      <c r="Q35" s="90">
        <v>0</v>
      </c>
      <c r="R35" s="90">
        <v>0</v>
      </c>
      <c r="S35" s="90">
        <v>0</v>
      </c>
      <c r="T35" s="474">
        <v>0</v>
      </c>
      <c r="U35" s="647">
        <f t="shared" si="1"/>
        <v>13</v>
      </c>
    </row>
    <row r="36" spans="1:21" x14ac:dyDescent="0.3">
      <c r="A36" s="1142"/>
      <c r="B36" s="632" t="s">
        <v>261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24</v>
      </c>
      <c r="K36" s="90">
        <v>16</v>
      </c>
      <c r="L36" s="90">
        <v>35</v>
      </c>
      <c r="M36" s="90">
        <v>16</v>
      </c>
      <c r="N36" s="90">
        <v>8</v>
      </c>
      <c r="O36" s="90">
        <v>7</v>
      </c>
      <c r="P36" s="90">
        <f t="shared" si="8"/>
        <v>106</v>
      </c>
      <c r="Q36" s="90">
        <v>0</v>
      </c>
      <c r="R36" s="90">
        <v>0</v>
      </c>
      <c r="S36" s="90">
        <v>0</v>
      </c>
      <c r="T36" s="474">
        <v>0</v>
      </c>
      <c r="U36" s="647">
        <f t="shared" si="1"/>
        <v>106</v>
      </c>
    </row>
    <row r="37" spans="1:21" x14ac:dyDescent="0.3">
      <c r="A37" s="1142"/>
      <c r="B37" s="632" t="s">
        <v>91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f t="shared" si="8"/>
        <v>0</v>
      </c>
      <c r="Q37" s="90">
        <v>0</v>
      </c>
      <c r="R37" s="90">
        <v>0</v>
      </c>
      <c r="S37" s="90">
        <v>0</v>
      </c>
      <c r="T37" s="474">
        <v>0</v>
      </c>
      <c r="U37" s="647">
        <f t="shared" si="1"/>
        <v>0</v>
      </c>
    </row>
    <row r="38" spans="1:21" x14ac:dyDescent="0.3">
      <c r="A38" s="1146"/>
      <c r="B38" s="634" t="s">
        <v>29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f>J34+J35+J36+J37</f>
        <v>25</v>
      </c>
      <c r="K38" s="91">
        <f t="shared" ref="K38:O38" si="9">K34+K35+K36+K37</f>
        <v>18</v>
      </c>
      <c r="L38" s="91">
        <f t="shared" si="9"/>
        <v>37</v>
      </c>
      <c r="M38" s="91">
        <f t="shared" si="9"/>
        <v>17</v>
      </c>
      <c r="N38" s="91">
        <f t="shared" si="9"/>
        <v>10</v>
      </c>
      <c r="O38" s="91">
        <f t="shared" si="9"/>
        <v>14</v>
      </c>
      <c r="P38" s="91">
        <f t="shared" si="8"/>
        <v>121</v>
      </c>
      <c r="Q38" s="91">
        <v>0</v>
      </c>
      <c r="R38" s="91">
        <v>0</v>
      </c>
      <c r="S38" s="91">
        <v>0</v>
      </c>
      <c r="T38" s="645">
        <v>0</v>
      </c>
      <c r="U38" s="651">
        <f t="shared" si="1"/>
        <v>121</v>
      </c>
    </row>
    <row r="39" spans="1:21" x14ac:dyDescent="0.3">
      <c r="A39" s="1147" t="s">
        <v>185</v>
      </c>
      <c r="B39" s="495" t="s">
        <v>88</v>
      </c>
      <c r="C39" s="190"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15</v>
      </c>
      <c r="K39" s="190">
        <v>4</v>
      </c>
      <c r="L39" s="190">
        <v>13</v>
      </c>
      <c r="M39" s="190">
        <v>2</v>
      </c>
      <c r="N39" s="190">
        <v>2</v>
      </c>
      <c r="O39" s="190">
        <v>4</v>
      </c>
      <c r="P39" s="190">
        <f t="shared" si="8"/>
        <v>40</v>
      </c>
      <c r="Q39" s="190">
        <v>0</v>
      </c>
      <c r="R39" s="190">
        <v>0</v>
      </c>
      <c r="S39" s="190">
        <v>0</v>
      </c>
      <c r="T39" s="508">
        <v>0</v>
      </c>
      <c r="U39" s="646">
        <f t="shared" si="1"/>
        <v>40</v>
      </c>
    </row>
    <row r="40" spans="1:21" x14ac:dyDescent="0.3">
      <c r="A40" s="1148"/>
      <c r="B40" s="116" t="s">
        <v>260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70</v>
      </c>
      <c r="K40" s="90">
        <v>126</v>
      </c>
      <c r="L40" s="90">
        <v>101</v>
      </c>
      <c r="M40" s="90">
        <v>264</v>
      </c>
      <c r="N40" s="90">
        <v>164</v>
      </c>
      <c r="O40" s="90">
        <v>204</v>
      </c>
      <c r="P40" s="90">
        <f t="shared" si="8"/>
        <v>929</v>
      </c>
      <c r="Q40" s="90">
        <v>0</v>
      </c>
      <c r="R40" s="90">
        <v>0</v>
      </c>
      <c r="S40" s="90">
        <v>0</v>
      </c>
      <c r="T40" s="474">
        <v>0</v>
      </c>
      <c r="U40" s="647">
        <f t="shared" si="1"/>
        <v>929</v>
      </c>
    </row>
    <row r="41" spans="1:21" x14ac:dyDescent="0.3">
      <c r="A41" s="1148"/>
      <c r="B41" s="116" t="s">
        <v>261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160</v>
      </c>
      <c r="K41" s="90">
        <v>313</v>
      </c>
      <c r="L41" s="90">
        <v>254</v>
      </c>
      <c r="M41" s="90">
        <v>107</v>
      </c>
      <c r="N41" s="90">
        <v>221</v>
      </c>
      <c r="O41" s="90">
        <v>153</v>
      </c>
      <c r="P41" s="90">
        <f t="shared" si="8"/>
        <v>1208</v>
      </c>
      <c r="Q41" s="90">
        <v>0</v>
      </c>
      <c r="R41" s="90">
        <v>0</v>
      </c>
      <c r="S41" s="90">
        <v>0</v>
      </c>
      <c r="T41" s="474">
        <v>0</v>
      </c>
      <c r="U41" s="647">
        <f t="shared" si="1"/>
        <v>1208</v>
      </c>
    </row>
    <row r="42" spans="1:21" x14ac:dyDescent="0.3">
      <c r="A42" s="1148"/>
      <c r="B42" s="116" t="s">
        <v>91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2</v>
      </c>
      <c r="L42" s="90">
        <v>2</v>
      </c>
      <c r="M42" s="90">
        <v>0</v>
      </c>
      <c r="N42" s="90">
        <v>1</v>
      </c>
      <c r="O42" s="90">
        <v>0</v>
      </c>
      <c r="P42" s="90">
        <f t="shared" si="8"/>
        <v>5</v>
      </c>
      <c r="Q42" s="90">
        <v>0</v>
      </c>
      <c r="R42" s="90">
        <v>0</v>
      </c>
      <c r="S42" s="90">
        <v>0</v>
      </c>
      <c r="T42" s="474">
        <v>0</v>
      </c>
      <c r="U42" s="647">
        <f t="shared" si="1"/>
        <v>5</v>
      </c>
    </row>
    <row r="43" spans="1:21" x14ac:dyDescent="0.3">
      <c r="A43" s="1149"/>
      <c r="B43" s="622" t="s">
        <v>29</v>
      </c>
      <c r="C43" s="194">
        <v>0</v>
      </c>
      <c r="D43" s="194">
        <v>0</v>
      </c>
      <c r="E43" s="194">
        <v>0</v>
      </c>
      <c r="F43" s="194">
        <v>0</v>
      </c>
      <c r="G43" s="194">
        <v>0</v>
      </c>
      <c r="H43" s="194">
        <v>0</v>
      </c>
      <c r="I43" s="194">
        <v>0</v>
      </c>
      <c r="J43" s="194">
        <f>J39+J40+J41+J42</f>
        <v>245</v>
      </c>
      <c r="K43" s="194">
        <f t="shared" ref="K43:O43" si="10">K39+K40+K41+K42</f>
        <v>445</v>
      </c>
      <c r="L43" s="194">
        <f t="shared" si="10"/>
        <v>370</v>
      </c>
      <c r="M43" s="194">
        <f t="shared" si="10"/>
        <v>373</v>
      </c>
      <c r="N43" s="194">
        <f t="shared" si="10"/>
        <v>388</v>
      </c>
      <c r="O43" s="194">
        <f t="shared" si="10"/>
        <v>361</v>
      </c>
      <c r="P43" s="194">
        <f t="shared" si="8"/>
        <v>2182</v>
      </c>
      <c r="Q43" s="194">
        <v>0</v>
      </c>
      <c r="R43" s="194">
        <v>0</v>
      </c>
      <c r="S43" s="194">
        <v>0</v>
      </c>
      <c r="T43" s="507">
        <v>0</v>
      </c>
      <c r="U43" s="648">
        <f t="shared" si="1"/>
        <v>2182</v>
      </c>
    </row>
    <row r="44" spans="1:21" x14ac:dyDescent="0.3">
      <c r="A44" s="1141" t="s">
        <v>186</v>
      </c>
      <c r="B44" s="635" t="s">
        <v>88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1</v>
      </c>
      <c r="L44" s="89">
        <v>2</v>
      </c>
      <c r="M44" s="89">
        <v>0</v>
      </c>
      <c r="N44" s="89">
        <v>1</v>
      </c>
      <c r="O44" s="89">
        <v>4</v>
      </c>
      <c r="P44" s="89">
        <f t="shared" si="8"/>
        <v>8</v>
      </c>
      <c r="Q44" s="89">
        <v>0</v>
      </c>
      <c r="R44" s="89">
        <v>0</v>
      </c>
      <c r="S44" s="89">
        <v>0</v>
      </c>
      <c r="T44" s="644">
        <v>0</v>
      </c>
      <c r="U44" s="652">
        <f t="shared" si="1"/>
        <v>8</v>
      </c>
    </row>
    <row r="45" spans="1:21" x14ac:dyDescent="0.3">
      <c r="A45" s="1142"/>
      <c r="B45" s="632" t="s">
        <v>260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20</v>
      </c>
      <c r="K45" s="90">
        <v>25</v>
      </c>
      <c r="L45" s="90">
        <v>35</v>
      </c>
      <c r="M45" s="90">
        <v>30</v>
      </c>
      <c r="N45" s="90">
        <v>44</v>
      </c>
      <c r="O45" s="90">
        <v>41</v>
      </c>
      <c r="P45" s="90">
        <f t="shared" si="8"/>
        <v>195</v>
      </c>
      <c r="Q45" s="90">
        <v>0</v>
      </c>
      <c r="R45" s="90">
        <v>0</v>
      </c>
      <c r="S45" s="90">
        <v>0</v>
      </c>
      <c r="T45" s="474">
        <v>0</v>
      </c>
      <c r="U45" s="647">
        <f t="shared" si="1"/>
        <v>195</v>
      </c>
    </row>
    <row r="46" spans="1:21" x14ac:dyDescent="0.3">
      <c r="A46" s="1142"/>
      <c r="B46" s="632" t="s">
        <v>261</v>
      </c>
      <c r="C46" s="90">
        <v>0</v>
      </c>
      <c r="D46" s="90">
        <v>0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  <c r="J46" s="90">
        <v>37</v>
      </c>
      <c r="K46" s="90">
        <v>22</v>
      </c>
      <c r="L46" s="90">
        <v>14</v>
      </c>
      <c r="M46" s="90">
        <v>9</v>
      </c>
      <c r="N46" s="90">
        <v>5</v>
      </c>
      <c r="O46" s="90">
        <v>10</v>
      </c>
      <c r="P46" s="90">
        <f t="shared" si="8"/>
        <v>97</v>
      </c>
      <c r="Q46" s="90">
        <v>0</v>
      </c>
      <c r="R46" s="90">
        <v>0</v>
      </c>
      <c r="S46" s="90">
        <v>0</v>
      </c>
      <c r="T46" s="474">
        <v>0</v>
      </c>
      <c r="U46" s="647">
        <f t="shared" si="1"/>
        <v>97</v>
      </c>
    </row>
    <row r="47" spans="1:21" x14ac:dyDescent="0.3">
      <c r="A47" s="1142"/>
      <c r="B47" s="632" t="s">
        <v>91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1</v>
      </c>
      <c r="L47" s="90">
        <v>0</v>
      </c>
      <c r="M47" s="90">
        <v>0</v>
      </c>
      <c r="N47" s="90">
        <v>0</v>
      </c>
      <c r="O47" s="90">
        <v>0</v>
      </c>
      <c r="P47" s="90">
        <f t="shared" si="8"/>
        <v>1</v>
      </c>
      <c r="Q47" s="90">
        <v>0</v>
      </c>
      <c r="R47" s="90">
        <v>0</v>
      </c>
      <c r="S47" s="90">
        <v>0</v>
      </c>
      <c r="T47" s="474">
        <v>0</v>
      </c>
      <c r="U47" s="647">
        <f t="shared" si="1"/>
        <v>1</v>
      </c>
    </row>
    <row r="48" spans="1:21" x14ac:dyDescent="0.3">
      <c r="A48" s="1142"/>
      <c r="B48" s="633" t="s">
        <v>29</v>
      </c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>
        <v>0</v>
      </c>
      <c r="I48" s="194">
        <v>0</v>
      </c>
      <c r="J48" s="194">
        <f>J44+J45+J46+J47</f>
        <v>57</v>
      </c>
      <c r="K48" s="194">
        <f t="shared" ref="K48:O48" si="11">K44+K45+K46+K47</f>
        <v>49</v>
      </c>
      <c r="L48" s="194">
        <f t="shared" si="11"/>
        <v>51</v>
      </c>
      <c r="M48" s="194">
        <f t="shared" si="11"/>
        <v>39</v>
      </c>
      <c r="N48" s="194">
        <f t="shared" si="11"/>
        <v>50</v>
      </c>
      <c r="O48" s="194">
        <f t="shared" si="11"/>
        <v>55</v>
      </c>
      <c r="P48" s="194">
        <f t="shared" si="8"/>
        <v>301</v>
      </c>
      <c r="Q48" s="194">
        <v>0</v>
      </c>
      <c r="R48" s="194">
        <v>0</v>
      </c>
      <c r="S48" s="194">
        <v>0</v>
      </c>
      <c r="T48" s="507">
        <v>0</v>
      </c>
      <c r="U48" s="648">
        <f t="shared" si="1"/>
        <v>301</v>
      </c>
    </row>
    <row r="49" spans="1:21" x14ac:dyDescent="0.3">
      <c r="A49" s="1040" t="s">
        <v>187</v>
      </c>
      <c r="B49" s="537" t="s">
        <v>88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2</v>
      </c>
      <c r="K49" s="89">
        <v>0</v>
      </c>
      <c r="L49" s="89">
        <v>0</v>
      </c>
      <c r="M49" s="89">
        <v>1</v>
      </c>
      <c r="N49" s="89">
        <v>1</v>
      </c>
      <c r="O49" s="89">
        <v>0</v>
      </c>
      <c r="P49" s="89">
        <f t="shared" si="8"/>
        <v>4</v>
      </c>
      <c r="Q49" s="89">
        <v>0</v>
      </c>
      <c r="R49" s="89">
        <v>0</v>
      </c>
      <c r="S49" s="89">
        <v>0</v>
      </c>
      <c r="T49" s="644">
        <v>0</v>
      </c>
      <c r="U49" s="646">
        <f t="shared" si="1"/>
        <v>4</v>
      </c>
    </row>
    <row r="50" spans="1:21" x14ac:dyDescent="0.3">
      <c r="A50" s="1040"/>
      <c r="B50" s="116" t="s">
        <v>260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1</v>
      </c>
      <c r="N50" s="90">
        <v>16</v>
      </c>
      <c r="O50" s="90">
        <v>0</v>
      </c>
      <c r="P50" s="90">
        <f t="shared" si="8"/>
        <v>17</v>
      </c>
      <c r="Q50" s="90">
        <v>0</v>
      </c>
      <c r="R50" s="90">
        <v>0</v>
      </c>
      <c r="S50" s="90">
        <v>0</v>
      </c>
      <c r="T50" s="474">
        <v>0</v>
      </c>
      <c r="U50" s="647">
        <f t="shared" si="1"/>
        <v>17</v>
      </c>
    </row>
    <row r="51" spans="1:21" x14ac:dyDescent="0.3">
      <c r="A51" s="1040"/>
      <c r="B51" s="116" t="s">
        <v>261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1</v>
      </c>
      <c r="L51" s="90">
        <v>0</v>
      </c>
      <c r="M51" s="90">
        <v>1</v>
      </c>
      <c r="N51" s="90">
        <v>3</v>
      </c>
      <c r="O51" s="90">
        <v>0</v>
      </c>
      <c r="P51" s="90">
        <f t="shared" si="8"/>
        <v>5</v>
      </c>
      <c r="Q51" s="90">
        <v>0</v>
      </c>
      <c r="R51" s="90">
        <v>0</v>
      </c>
      <c r="S51" s="90">
        <v>0</v>
      </c>
      <c r="T51" s="474">
        <v>0</v>
      </c>
      <c r="U51" s="647">
        <f t="shared" si="1"/>
        <v>5</v>
      </c>
    </row>
    <row r="52" spans="1:21" x14ac:dyDescent="0.3">
      <c r="A52" s="1040"/>
      <c r="B52" s="116" t="s">
        <v>91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f t="shared" si="8"/>
        <v>0</v>
      </c>
      <c r="Q52" s="90">
        <v>0</v>
      </c>
      <c r="R52" s="90">
        <v>0</v>
      </c>
      <c r="S52" s="90">
        <v>0</v>
      </c>
      <c r="T52" s="474">
        <v>0</v>
      </c>
      <c r="U52" s="647">
        <f t="shared" si="1"/>
        <v>0</v>
      </c>
    </row>
    <row r="53" spans="1:21" x14ac:dyDescent="0.3">
      <c r="A53" s="1040"/>
      <c r="B53" s="402" t="s">
        <v>29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f>J49+J50+J51+J52</f>
        <v>2</v>
      </c>
      <c r="K53" s="91">
        <f t="shared" ref="K53:N53" si="12">K49+K50+K51+K52</f>
        <v>1</v>
      </c>
      <c r="L53" s="91">
        <f t="shared" si="12"/>
        <v>0</v>
      </c>
      <c r="M53" s="91">
        <f t="shared" si="12"/>
        <v>3</v>
      </c>
      <c r="N53" s="91">
        <f t="shared" si="12"/>
        <v>20</v>
      </c>
      <c r="O53" s="91">
        <v>0</v>
      </c>
      <c r="P53" s="91">
        <f t="shared" si="8"/>
        <v>26</v>
      </c>
      <c r="Q53" s="91">
        <v>0</v>
      </c>
      <c r="R53" s="91">
        <v>0</v>
      </c>
      <c r="S53" s="91">
        <v>0</v>
      </c>
      <c r="T53" s="645">
        <v>0</v>
      </c>
      <c r="U53" s="648">
        <f t="shared" si="1"/>
        <v>26</v>
      </c>
    </row>
    <row r="54" spans="1:21" x14ac:dyDescent="0.3">
      <c r="A54" s="1142" t="s">
        <v>188</v>
      </c>
      <c r="B54" s="631" t="s">
        <v>88</v>
      </c>
      <c r="C54" s="190">
        <v>0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2</v>
      </c>
      <c r="K54" s="190">
        <v>2</v>
      </c>
      <c r="L54" s="190">
        <v>0</v>
      </c>
      <c r="M54" s="190">
        <v>3</v>
      </c>
      <c r="N54" s="190">
        <v>1</v>
      </c>
      <c r="O54" s="190">
        <v>1</v>
      </c>
      <c r="P54" s="190">
        <f t="shared" si="8"/>
        <v>9</v>
      </c>
      <c r="Q54" s="190">
        <v>0</v>
      </c>
      <c r="R54" s="190">
        <v>0</v>
      </c>
      <c r="S54" s="190">
        <v>0</v>
      </c>
      <c r="T54" s="508">
        <v>0</v>
      </c>
      <c r="U54" s="646">
        <f t="shared" si="1"/>
        <v>9</v>
      </c>
    </row>
    <row r="55" spans="1:21" x14ac:dyDescent="0.3">
      <c r="A55" s="1142"/>
      <c r="B55" s="632" t="s">
        <v>260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33</v>
      </c>
      <c r="K55" s="90">
        <v>50</v>
      </c>
      <c r="L55" s="90">
        <v>26</v>
      </c>
      <c r="M55" s="90">
        <v>21</v>
      </c>
      <c r="N55" s="90">
        <v>16</v>
      </c>
      <c r="O55" s="90">
        <v>19</v>
      </c>
      <c r="P55" s="90">
        <f t="shared" si="8"/>
        <v>165</v>
      </c>
      <c r="Q55" s="90">
        <v>0</v>
      </c>
      <c r="R55" s="90">
        <v>0</v>
      </c>
      <c r="S55" s="90">
        <v>0</v>
      </c>
      <c r="T55" s="474">
        <v>0</v>
      </c>
      <c r="U55" s="647">
        <f t="shared" si="1"/>
        <v>165</v>
      </c>
    </row>
    <row r="56" spans="1:21" x14ac:dyDescent="0.3">
      <c r="A56" s="1142"/>
      <c r="B56" s="632" t="s">
        <v>261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40</v>
      </c>
      <c r="K56" s="90">
        <v>27</v>
      </c>
      <c r="L56" s="90">
        <v>25</v>
      </c>
      <c r="M56" s="90">
        <v>9</v>
      </c>
      <c r="N56" s="90">
        <v>17</v>
      </c>
      <c r="O56" s="90">
        <v>14</v>
      </c>
      <c r="P56" s="90">
        <f t="shared" si="8"/>
        <v>132</v>
      </c>
      <c r="Q56" s="90">
        <v>0</v>
      </c>
      <c r="R56" s="90">
        <v>0</v>
      </c>
      <c r="S56" s="90">
        <v>0</v>
      </c>
      <c r="T56" s="474">
        <v>0</v>
      </c>
      <c r="U56" s="647">
        <f t="shared" si="1"/>
        <v>132</v>
      </c>
    </row>
    <row r="57" spans="1:21" x14ac:dyDescent="0.3">
      <c r="A57" s="1142"/>
      <c r="B57" s="632" t="s">
        <v>91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1</v>
      </c>
      <c r="O57" s="90">
        <v>0</v>
      </c>
      <c r="P57" s="90">
        <f t="shared" si="8"/>
        <v>1</v>
      </c>
      <c r="Q57" s="90">
        <v>0</v>
      </c>
      <c r="R57" s="90">
        <v>0</v>
      </c>
      <c r="S57" s="90">
        <v>0</v>
      </c>
      <c r="T57" s="474">
        <v>0</v>
      </c>
      <c r="U57" s="647">
        <f t="shared" si="1"/>
        <v>1</v>
      </c>
    </row>
    <row r="58" spans="1:21" x14ac:dyDescent="0.3">
      <c r="A58" s="1146"/>
      <c r="B58" s="634" t="s">
        <v>29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f>J54+J55+J56+J57</f>
        <v>75</v>
      </c>
      <c r="K58" s="91">
        <f t="shared" ref="K58:O58" si="13">K54+K55+K56+K57</f>
        <v>79</v>
      </c>
      <c r="L58" s="91">
        <f t="shared" si="13"/>
        <v>51</v>
      </c>
      <c r="M58" s="91">
        <f t="shared" si="13"/>
        <v>33</v>
      </c>
      <c r="N58" s="91">
        <f t="shared" si="13"/>
        <v>35</v>
      </c>
      <c r="O58" s="91">
        <f t="shared" si="13"/>
        <v>34</v>
      </c>
      <c r="P58" s="91">
        <f t="shared" si="8"/>
        <v>307</v>
      </c>
      <c r="Q58" s="91">
        <v>0</v>
      </c>
      <c r="R58" s="91">
        <v>0</v>
      </c>
      <c r="S58" s="91">
        <v>0</v>
      </c>
      <c r="T58" s="645">
        <v>0</v>
      </c>
      <c r="U58" s="651">
        <f t="shared" si="1"/>
        <v>307</v>
      </c>
    </row>
    <row r="59" spans="1:21" x14ac:dyDescent="0.3">
      <c r="A59" s="1147" t="s">
        <v>189</v>
      </c>
      <c r="B59" s="495" t="s">
        <v>88</v>
      </c>
      <c r="C59" s="190">
        <v>0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0">
        <v>1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0">
        <f t="shared" si="8"/>
        <v>1</v>
      </c>
      <c r="Q59" s="190">
        <v>0</v>
      </c>
      <c r="R59" s="190">
        <v>0</v>
      </c>
      <c r="S59" s="190">
        <v>0</v>
      </c>
      <c r="T59" s="508">
        <v>0</v>
      </c>
      <c r="U59" s="646">
        <f t="shared" si="1"/>
        <v>1</v>
      </c>
    </row>
    <row r="60" spans="1:21" x14ac:dyDescent="0.3">
      <c r="A60" s="1148"/>
      <c r="B60" s="116" t="s">
        <v>260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v>4</v>
      </c>
      <c r="K60" s="90">
        <v>17</v>
      </c>
      <c r="L60" s="90">
        <v>3</v>
      </c>
      <c r="M60" s="90">
        <v>4</v>
      </c>
      <c r="N60" s="90">
        <v>26</v>
      </c>
      <c r="O60" s="90">
        <v>13</v>
      </c>
      <c r="P60" s="90">
        <f t="shared" si="8"/>
        <v>67</v>
      </c>
      <c r="Q60" s="90">
        <v>0</v>
      </c>
      <c r="R60" s="90">
        <v>0</v>
      </c>
      <c r="S60" s="90">
        <v>0</v>
      </c>
      <c r="T60" s="474">
        <v>0</v>
      </c>
      <c r="U60" s="647">
        <f t="shared" si="1"/>
        <v>67</v>
      </c>
    </row>
    <row r="61" spans="1:21" x14ac:dyDescent="0.3">
      <c r="A61" s="1148"/>
      <c r="B61" s="116" t="s">
        <v>261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0</v>
      </c>
      <c r="I61" s="90">
        <v>0</v>
      </c>
      <c r="J61" s="90">
        <v>99</v>
      </c>
      <c r="K61" s="90">
        <v>12</v>
      </c>
      <c r="L61" s="90">
        <v>19</v>
      </c>
      <c r="M61" s="90">
        <v>65</v>
      </c>
      <c r="N61" s="90">
        <v>8</v>
      </c>
      <c r="O61" s="90">
        <v>35</v>
      </c>
      <c r="P61" s="90">
        <f t="shared" si="8"/>
        <v>238</v>
      </c>
      <c r="Q61" s="90">
        <v>0</v>
      </c>
      <c r="R61" s="90">
        <v>0</v>
      </c>
      <c r="S61" s="90">
        <v>0</v>
      </c>
      <c r="T61" s="474">
        <v>0</v>
      </c>
      <c r="U61" s="647">
        <f t="shared" si="1"/>
        <v>238</v>
      </c>
    </row>
    <row r="62" spans="1:21" x14ac:dyDescent="0.3">
      <c r="A62" s="1148"/>
      <c r="B62" s="116" t="s">
        <v>91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1</v>
      </c>
      <c r="N62" s="90">
        <v>0</v>
      </c>
      <c r="O62" s="90">
        <v>0</v>
      </c>
      <c r="P62" s="90">
        <f t="shared" si="8"/>
        <v>1</v>
      </c>
      <c r="Q62" s="90">
        <v>0</v>
      </c>
      <c r="R62" s="90">
        <v>0</v>
      </c>
      <c r="S62" s="90">
        <v>0</v>
      </c>
      <c r="T62" s="474">
        <v>0</v>
      </c>
      <c r="U62" s="647">
        <f t="shared" si="1"/>
        <v>1</v>
      </c>
    </row>
    <row r="63" spans="1:21" x14ac:dyDescent="0.3">
      <c r="A63" s="1149"/>
      <c r="B63" s="622" t="s">
        <v>29</v>
      </c>
      <c r="C63" s="194">
        <v>0</v>
      </c>
      <c r="D63" s="194">
        <v>0</v>
      </c>
      <c r="E63" s="194">
        <v>0</v>
      </c>
      <c r="F63" s="194">
        <v>0</v>
      </c>
      <c r="G63" s="194">
        <v>0</v>
      </c>
      <c r="H63" s="194">
        <v>0</v>
      </c>
      <c r="I63" s="194">
        <v>0</v>
      </c>
      <c r="J63" s="194">
        <f>J59+J60+J61+J62</f>
        <v>104</v>
      </c>
      <c r="K63" s="194">
        <f t="shared" ref="K63:O63" si="14">K59+K60+K61+K62</f>
        <v>29</v>
      </c>
      <c r="L63" s="194">
        <f t="shared" si="14"/>
        <v>22</v>
      </c>
      <c r="M63" s="194">
        <f t="shared" si="14"/>
        <v>70</v>
      </c>
      <c r="N63" s="194">
        <f t="shared" si="14"/>
        <v>34</v>
      </c>
      <c r="O63" s="194">
        <f t="shared" si="14"/>
        <v>48</v>
      </c>
      <c r="P63" s="194">
        <f t="shared" si="8"/>
        <v>307</v>
      </c>
      <c r="Q63" s="194">
        <v>0</v>
      </c>
      <c r="R63" s="194">
        <v>0</v>
      </c>
      <c r="S63" s="194">
        <v>0</v>
      </c>
      <c r="T63" s="507">
        <v>0</v>
      </c>
      <c r="U63" s="648">
        <f t="shared" si="1"/>
        <v>307</v>
      </c>
    </row>
    <row r="64" spans="1:21" x14ac:dyDescent="0.3">
      <c r="A64" s="1141" t="s">
        <v>190</v>
      </c>
      <c r="B64" s="635" t="s">
        <v>88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2</v>
      </c>
      <c r="K64" s="89">
        <v>5</v>
      </c>
      <c r="L64" s="89">
        <v>4</v>
      </c>
      <c r="M64" s="89">
        <v>0</v>
      </c>
      <c r="N64" s="89">
        <v>0</v>
      </c>
      <c r="O64" s="89">
        <v>0</v>
      </c>
      <c r="P64" s="89">
        <f t="shared" si="8"/>
        <v>11</v>
      </c>
      <c r="Q64" s="89">
        <v>0</v>
      </c>
      <c r="R64" s="89">
        <v>0</v>
      </c>
      <c r="S64" s="89">
        <v>0</v>
      </c>
      <c r="T64" s="644">
        <v>0</v>
      </c>
      <c r="U64" s="652">
        <f t="shared" si="1"/>
        <v>11</v>
      </c>
    </row>
    <row r="65" spans="1:21" x14ac:dyDescent="0.3">
      <c r="A65" s="1142"/>
      <c r="B65" s="632" t="s">
        <v>260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30</v>
      </c>
      <c r="K65" s="90">
        <v>31</v>
      </c>
      <c r="L65" s="90">
        <v>35</v>
      </c>
      <c r="M65" s="90">
        <v>57</v>
      </c>
      <c r="N65" s="90">
        <v>40</v>
      </c>
      <c r="O65" s="90">
        <v>48</v>
      </c>
      <c r="P65" s="90">
        <f t="shared" si="8"/>
        <v>241</v>
      </c>
      <c r="Q65" s="90">
        <v>0</v>
      </c>
      <c r="R65" s="90">
        <v>0</v>
      </c>
      <c r="S65" s="90">
        <v>0</v>
      </c>
      <c r="T65" s="474">
        <v>0</v>
      </c>
      <c r="U65" s="647">
        <f t="shared" si="1"/>
        <v>241</v>
      </c>
    </row>
    <row r="66" spans="1:21" x14ac:dyDescent="0.3">
      <c r="A66" s="1142"/>
      <c r="B66" s="632" t="s">
        <v>261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56</v>
      </c>
      <c r="K66" s="90">
        <v>54</v>
      </c>
      <c r="L66" s="90">
        <v>105</v>
      </c>
      <c r="M66" s="90">
        <v>11</v>
      </c>
      <c r="N66" s="90">
        <v>9</v>
      </c>
      <c r="O66" s="90">
        <v>10</v>
      </c>
      <c r="P66" s="90">
        <f t="shared" si="8"/>
        <v>245</v>
      </c>
      <c r="Q66" s="90">
        <v>0</v>
      </c>
      <c r="R66" s="90">
        <v>0</v>
      </c>
      <c r="S66" s="90">
        <v>0</v>
      </c>
      <c r="T66" s="474">
        <v>0</v>
      </c>
      <c r="U66" s="647">
        <f t="shared" si="1"/>
        <v>245</v>
      </c>
    </row>
    <row r="67" spans="1:21" x14ac:dyDescent="0.3">
      <c r="A67" s="1142"/>
      <c r="B67" s="632" t="s">
        <v>91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f t="shared" si="8"/>
        <v>0</v>
      </c>
      <c r="Q67" s="90">
        <v>0</v>
      </c>
      <c r="R67" s="90">
        <v>0</v>
      </c>
      <c r="S67" s="90">
        <v>0</v>
      </c>
      <c r="T67" s="474">
        <v>0</v>
      </c>
      <c r="U67" s="647">
        <f t="shared" si="1"/>
        <v>0</v>
      </c>
    </row>
    <row r="68" spans="1:21" x14ac:dyDescent="0.3">
      <c r="A68" s="1142"/>
      <c r="B68" s="633" t="s">
        <v>29</v>
      </c>
      <c r="C68" s="194">
        <v>0</v>
      </c>
      <c r="D68" s="194">
        <v>0</v>
      </c>
      <c r="E68" s="194">
        <v>0</v>
      </c>
      <c r="F68" s="194">
        <v>0</v>
      </c>
      <c r="G68" s="194">
        <v>0</v>
      </c>
      <c r="H68" s="194">
        <v>0</v>
      </c>
      <c r="I68" s="194">
        <v>0</v>
      </c>
      <c r="J68" s="194">
        <f>J64+J65+J66+J67</f>
        <v>88</v>
      </c>
      <c r="K68" s="194">
        <f t="shared" ref="K68:O68" si="15">K64+K65+K66+K67</f>
        <v>90</v>
      </c>
      <c r="L68" s="194">
        <f t="shared" si="15"/>
        <v>144</v>
      </c>
      <c r="M68" s="194">
        <f t="shared" si="15"/>
        <v>68</v>
      </c>
      <c r="N68" s="194">
        <f t="shared" si="15"/>
        <v>49</v>
      </c>
      <c r="O68" s="194">
        <f t="shared" si="15"/>
        <v>58</v>
      </c>
      <c r="P68" s="194">
        <f t="shared" si="8"/>
        <v>497</v>
      </c>
      <c r="Q68" s="194">
        <v>0</v>
      </c>
      <c r="R68" s="194">
        <v>0</v>
      </c>
      <c r="S68" s="194">
        <v>0</v>
      </c>
      <c r="T68" s="507">
        <v>0</v>
      </c>
      <c r="U68" s="648">
        <f t="shared" si="1"/>
        <v>497</v>
      </c>
    </row>
    <row r="69" spans="1:21" x14ac:dyDescent="0.3">
      <c r="A69" s="1040" t="s">
        <v>191</v>
      </c>
      <c r="B69" s="537" t="s">
        <v>88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3</v>
      </c>
      <c r="K69" s="89">
        <v>5</v>
      </c>
      <c r="L69" s="89">
        <v>6</v>
      </c>
      <c r="M69" s="89">
        <v>2</v>
      </c>
      <c r="N69" s="89">
        <v>2</v>
      </c>
      <c r="O69" s="89">
        <v>1</v>
      </c>
      <c r="P69" s="89">
        <f t="shared" si="8"/>
        <v>19</v>
      </c>
      <c r="Q69" s="89">
        <v>0</v>
      </c>
      <c r="R69" s="89">
        <v>0</v>
      </c>
      <c r="S69" s="89">
        <v>0</v>
      </c>
      <c r="T69" s="644">
        <v>0</v>
      </c>
      <c r="U69" s="646">
        <f t="shared" ref="U69:U132" si="16">I69+P69+T69</f>
        <v>19</v>
      </c>
    </row>
    <row r="70" spans="1:21" x14ac:dyDescent="0.3">
      <c r="A70" s="1040"/>
      <c r="B70" s="116" t="s">
        <v>260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36</v>
      </c>
      <c r="K70" s="90">
        <v>40</v>
      </c>
      <c r="L70" s="90">
        <v>40</v>
      </c>
      <c r="M70" s="90">
        <v>82</v>
      </c>
      <c r="N70" s="90">
        <v>64</v>
      </c>
      <c r="O70" s="90">
        <v>72</v>
      </c>
      <c r="P70" s="90">
        <f t="shared" si="8"/>
        <v>334</v>
      </c>
      <c r="Q70" s="90">
        <v>0</v>
      </c>
      <c r="R70" s="90">
        <v>0</v>
      </c>
      <c r="S70" s="90">
        <v>0</v>
      </c>
      <c r="T70" s="474">
        <v>0</v>
      </c>
      <c r="U70" s="647">
        <f t="shared" si="16"/>
        <v>334</v>
      </c>
    </row>
    <row r="71" spans="1:21" x14ac:dyDescent="0.3">
      <c r="A71" s="1040"/>
      <c r="B71" s="116" t="s">
        <v>261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51</v>
      </c>
      <c r="K71" s="90">
        <v>122</v>
      </c>
      <c r="L71" s="90">
        <v>94</v>
      </c>
      <c r="M71" s="90">
        <v>28</v>
      </c>
      <c r="N71" s="90">
        <v>37</v>
      </c>
      <c r="O71" s="90">
        <v>24</v>
      </c>
      <c r="P71" s="90">
        <f t="shared" si="8"/>
        <v>356</v>
      </c>
      <c r="Q71" s="90">
        <v>0</v>
      </c>
      <c r="R71" s="90">
        <v>0</v>
      </c>
      <c r="S71" s="90">
        <v>0</v>
      </c>
      <c r="T71" s="474">
        <v>0</v>
      </c>
      <c r="U71" s="647">
        <f t="shared" si="16"/>
        <v>356</v>
      </c>
    </row>
    <row r="72" spans="1:21" x14ac:dyDescent="0.3">
      <c r="A72" s="1040"/>
      <c r="B72" s="116" t="s">
        <v>91</v>
      </c>
      <c r="C72" s="90">
        <v>0</v>
      </c>
      <c r="D72" s="90">
        <v>0</v>
      </c>
      <c r="E72" s="90">
        <v>0</v>
      </c>
      <c r="F72" s="90">
        <v>0</v>
      </c>
      <c r="G72" s="90">
        <v>0</v>
      </c>
      <c r="H72" s="90">
        <v>0</v>
      </c>
      <c r="I72" s="90">
        <v>0</v>
      </c>
      <c r="J72" s="90">
        <v>0</v>
      </c>
      <c r="K72" s="90">
        <v>0</v>
      </c>
      <c r="L72" s="90">
        <v>3</v>
      </c>
      <c r="M72" s="90">
        <v>0</v>
      </c>
      <c r="N72" s="90">
        <v>0</v>
      </c>
      <c r="O72" s="90">
        <v>0</v>
      </c>
      <c r="P72" s="90">
        <f t="shared" si="8"/>
        <v>3</v>
      </c>
      <c r="Q72" s="90">
        <v>0</v>
      </c>
      <c r="R72" s="90">
        <v>0</v>
      </c>
      <c r="S72" s="90">
        <v>0</v>
      </c>
      <c r="T72" s="474">
        <v>0</v>
      </c>
      <c r="U72" s="647">
        <f t="shared" si="16"/>
        <v>3</v>
      </c>
    </row>
    <row r="73" spans="1:21" x14ac:dyDescent="0.3">
      <c r="A73" s="1040"/>
      <c r="B73" s="402" t="s">
        <v>29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f>J69+J70+J71+J72</f>
        <v>90</v>
      </c>
      <c r="K73" s="91">
        <f t="shared" ref="K73:O73" si="17">K69+K70+K71+K72</f>
        <v>167</v>
      </c>
      <c r="L73" s="91">
        <f t="shared" si="17"/>
        <v>143</v>
      </c>
      <c r="M73" s="91">
        <f t="shared" si="17"/>
        <v>112</v>
      </c>
      <c r="N73" s="91">
        <f t="shared" si="17"/>
        <v>103</v>
      </c>
      <c r="O73" s="91">
        <f t="shared" si="17"/>
        <v>97</v>
      </c>
      <c r="P73" s="91">
        <f t="shared" si="8"/>
        <v>712</v>
      </c>
      <c r="Q73" s="91">
        <v>0</v>
      </c>
      <c r="R73" s="91">
        <v>0</v>
      </c>
      <c r="S73" s="91">
        <v>0</v>
      </c>
      <c r="T73" s="645">
        <v>0</v>
      </c>
      <c r="U73" s="648">
        <f t="shared" si="16"/>
        <v>712</v>
      </c>
    </row>
    <row r="74" spans="1:21" x14ac:dyDescent="0.3">
      <c r="A74" s="1142" t="s">
        <v>192</v>
      </c>
      <c r="B74" s="631" t="s">
        <v>88</v>
      </c>
      <c r="C74" s="190">
        <v>0</v>
      </c>
      <c r="D74" s="190">
        <v>0</v>
      </c>
      <c r="E74" s="190">
        <v>0</v>
      </c>
      <c r="F74" s="190">
        <v>0</v>
      </c>
      <c r="G74" s="190">
        <v>0</v>
      </c>
      <c r="H74" s="190">
        <v>0</v>
      </c>
      <c r="I74" s="190">
        <v>0</v>
      </c>
      <c r="J74" s="190">
        <v>1</v>
      </c>
      <c r="K74" s="190">
        <v>0</v>
      </c>
      <c r="L74" s="190">
        <v>1</v>
      </c>
      <c r="M74" s="190">
        <v>2</v>
      </c>
      <c r="N74" s="190">
        <v>1</v>
      </c>
      <c r="O74" s="190">
        <v>3</v>
      </c>
      <c r="P74" s="190">
        <f t="shared" si="8"/>
        <v>8</v>
      </c>
      <c r="Q74" s="190">
        <v>0</v>
      </c>
      <c r="R74" s="190">
        <v>0</v>
      </c>
      <c r="S74" s="190">
        <v>0</v>
      </c>
      <c r="T74" s="508">
        <v>0</v>
      </c>
      <c r="U74" s="646">
        <f t="shared" si="16"/>
        <v>8</v>
      </c>
    </row>
    <row r="75" spans="1:21" x14ac:dyDescent="0.3">
      <c r="A75" s="1142"/>
      <c r="B75" s="632" t="s">
        <v>260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167</v>
      </c>
      <c r="K75" s="90">
        <v>145</v>
      </c>
      <c r="L75" s="90">
        <v>113</v>
      </c>
      <c r="M75" s="90">
        <v>250</v>
      </c>
      <c r="N75" s="90">
        <v>141</v>
      </c>
      <c r="O75" s="90">
        <v>225</v>
      </c>
      <c r="P75" s="90">
        <f t="shared" si="8"/>
        <v>1041</v>
      </c>
      <c r="Q75" s="90">
        <v>0</v>
      </c>
      <c r="R75" s="90">
        <v>0</v>
      </c>
      <c r="S75" s="90">
        <v>0</v>
      </c>
      <c r="T75" s="474">
        <v>0</v>
      </c>
      <c r="U75" s="647">
        <f t="shared" si="16"/>
        <v>1041</v>
      </c>
    </row>
    <row r="76" spans="1:21" x14ac:dyDescent="0.3">
      <c r="A76" s="1142"/>
      <c r="B76" s="632" t="s">
        <v>261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253</v>
      </c>
      <c r="K76" s="90">
        <v>241</v>
      </c>
      <c r="L76" s="90">
        <v>272</v>
      </c>
      <c r="M76" s="90">
        <v>154</v>
      </c>
      <c r="N76" s="90">
        <v>236</v>
      </c>
      <c r="O76" s="90">
        <v>163</v>
      </c>
      <c r="P76" s="90">
        <f t="shared" si="8"/>
        <v>1319</v>
      </c>
      <c r="Q76" s="90">
        <v>0</v>
      </c>
      <c r="R76" s="90">
        <v>0</v>
      </c>
      <c r="S76" s="90">
        <v>0</v>
      </c>
      <c r="T76" s="474">
        <v>0</v>
      </c>
      <c r="U76" s="647">
        <f t="shared" si="16"/>
        <v>1319</v>
      </c>
    </row>
    <row r="77" spans="1:21" x14ac:dyDescent="0.3">
      <c r="A77" s="1142"/>
      <c r="B77" s="632" t="s">
        <v>91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1</v>
      </c>
      <c r="L77" s="90">
        <v>0</v>
      </c>
      <c r="M77" s="90">
        <v>3</v>
      </c>
      <c r="N77" s="90">
        <v>1</v>
      </c>
      <c r="O77" s="90">
        <v>0</v>
      </c>
      <c r="P77" s="90">
        <f t="shared" si="8"/>
        <v>5</v>
      </c>
      <c r="Q77" s="90">
        <v>0</v>
      </c>
      <c r="R77" s="90">
        <v>0</v>
      </c>
      <c r="S77" s="90">
        <v>0</v>
      </c>
      <c r="T77" s="474">
        <v>0</v>
      </c>
      <c r="U77" s="647">
        <f t="shared" si="16"/>
        <v>5</v>
      </c>
    </row>
    <row r="78" spans="1:21" x14ac:dyDescent="0.3">
      <c r="A78" s="1146"/>
      <c r="B78" s="634" t="s">
        <v>29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f>J74+J75+J76+J77</f>
        <v>421</v>
      </c>
      <c r="K78" s="91">
        <f t="shared" ref="K78:O78" si="18">K74+K75+K76+K77</f>
        <v>387</v>
      </c>
      <c r="L78" s="91">
        <f t="shared" si="18"/>
        <v>386</v>
      </c>
      <c r="M78" s="91">
        <f t="shared" si="18"/>
        <v>409</v>
      </c>
      <c r="N78" s="91">
        <f t="shared" si="18"/>
        <v>379</v>
      </c>
      <c r="O78" s="91">
        <f t="shared" si="18"/>
        <v>391</v>
      </c>
      <c r="P78" s="91">
        <f t="shared" si="8"/>
        <v>2373</v>
      </c>
      <c r="Q78" s="91">
        <v>0</v>
      </c>
      <c r="R78" s="91">
        <v>0</v>
      </c>
      <c r="S78" s="91">
        <v>0</v>
      </c>
      <c r="T78" s="645">
        <v>0</v>
      </c>
      <c r="U78" s="651">
        <f t="shared" si="16"/>
        <v>2373</v>
      </c>
    </row>
    <row r="79" spans="1:21" x14ac:dyDescent="0.3">
      <c r="A79" s="1147" t="s">
        <v>193</v>
      </c>
      <c r="B79" s="495" t="s">
        <v>88</v>
      </c>
      <c r="C79" s="190">
        <v>0</v>
      </c>
      <c r="D79" s="190">
        <v>0</v>
      </c>
      <c r="E79" s="190">
        <v>0</v>
      </c>
      <c r="F79" s="190">
        <v>0</v>
      </c>
      <c r="G79" s="190">
        <v>0</v>
      </c>
      <c r="H79" s="190">
        <v>0</v>
      </c>
      <c r="I79" s="190">
        <v>0</v>
      </c>
      <c r="J79" s="190">
        <v>2</v>
      </c>
      <c r="K79" s="190">
        <v>5</v>
      </c>
      <c r="L79" s="190">
        <v>0</v>
      </c>
      <c r="M79" s="190">
        <v>0</v>
      </c>
      <c r="N79" s="190">
        <v>2</v>
      </c>
      <c r="O79" s="190">
        <v>4</v>
      </c>
      <c r="P79" s="190">
        <f t="shared" si="8"/>
        <v>13</v>
      </c>
      <c r="Q79" s="190">
        <v>0</v>
      </c>
      <c r="R79" s="190">
        <v>0</v>
      </c>
      <c r="S79" s="190">
        <v>0</v>
      </c>
      <c r="T79" s="508">
        <v>0</v>
      </c>
      <c r="U79" s="646">
        <f t="shared" si="16"/>
        <v>13</v>
      </c>
    </row>
    <row r="80" spans="1:21" x14ac:dyDescent="0.3">
      <c r="A80" s="1148"/>
      <c r="B80" s="116" t="s">
        <v>260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20</v>
      </c>
      <c r="K80" s="90">
        <v>14</v>
      </c>
      <c r="L80" s="90">
        <v>12</v>
      </c>
      <c r="M80" s="90">
        <v>14</v>
      </c>
      <c r="N80" s="90">
        <v>24</v>
      </c>
      <c r="O80" s="90">
        <v>5</v>
      </c>
      <c r="P80" s="90">
        <f t="shared" si="8"/>
        <v>89</v>
      </c>
      <c r="Q80" s="90">
        <v>0</v>
      </c>
      <c r="R80" s="90">
        <v>0</v>
      </c>
      <c r="S80" s="90">
        <v>0</v>
      </c>
      <c r="T80" s="474">
        <v>0</v>
      </c>
      <c r="U80" s="647">
        <f t="shared" si="16"/>
        <v>89</v>
      </c>
    </row>
    <row r="81" spans="1:21" x14ac:dyDescent="0.3">
      <c r="A81" s="1148"/>
      <c r="B81" s="116" t="s">
        <v>261</v>
      </c>
      <c r="C81" s="90">
        <v>0</v>
      </c>
      <c r="D81" s="90">
        <v>0</v>
      </c>
      <c r="E81" s="90">
        <v>0</v>
      </c>
      <c r="F81" s="90">
        <v>0</v>
      </c>
      <c r="G81" s="90">
        <v>0</v>
      </c>
      <c r="H81" s="90">
        <v>0</v>
      </c>
      <c r="I81" s="90">
        <v>0</v>
      </c>
      <c r="J81" s="90">
        <v>23</v>
      </c>
      <c r="K81" s="90">
        <v>9</v>
      </c>
      <c r="L81" s="90">
        <v>22</v>
      </c>
      <c r="M81" s="90">
        <v>26</v>
      </c>
      <c r="N81" s="90">
        <v>12</v>
      </c>
      <c r="O81" s="90">
        <v>9</v>
      </c>
      <c r="P81" s="90">
        <f t="shared" si="8"/>
        <v>101</v>
      </c>
      <c r="Q81" s="90">
        <v>0</v>
      </c>
      <c r="R81" s="90">
        <v>0</v>
      </c>
      <c r="S81" s="90">
        <v>0</v>
      </c>
      <c r="T81" s="474">
        <v>0</v>
      </c>
      <c r="U81" s="647">
        <f t="shared" si="16"/>
        <v>101</v>
      </c>
    </row>
    <row r="82" spans="1:21" x14ac:dyDescent="0.3">
      <c r="A82" s="1148"/>
      <c r="B82" s="116" t="s">
        <v>91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f t="shared" si="8"/>
        <v>0</v>
      </c>
      <c r="Q82" s="90">
        <v>0</v>
      </c>
      <c r="R82" s="90">
        <v>0</v>
      </c>
      <c r="S82" s="90">
        <v>0</v>
      </c>
      <c r="T82" s="474">
        <v>0</v>
      </c>
      <c r="U82" s="647">
        <f t="shared" si="16"/>
        <v>0</v>
      </c>
    </row>
    <row r="83" spans="1:21" x14ac:dyDescent="0.3">
      <c r="A83" s="1149"/>
      <c r="B83" s="622" t="s">
        <v>29</v>
      </c>
      <c r="C83" s="194">
        <v>0</v>
      </c>
      <c r="D83" s="194">
        <v>0</v>
      </c>
      <c r="E83" s="194">
        <v>0</v>
      </c>
      <c r="F83" s="194">
        <v>0</v>
      </c>
      <c r="G83" s="194">
        <v>0</v>
      </c>
      <c r="H83" s="194">
        <v>0</v>
      </c>
      <c r="I83" s="194">
        <v>0</v>
      </c>
      <c r="J83" s="194">
        <f>J79+J80+J81+J82</f>
        <v>45</v>
      </c>
      <c r="K83" s="194">
        <f t="shared" ref="K83:O83" si="19">K79+K80+K81+K82</f>
        <v>28</v>
      </c>
      <c r="L83" s="194">
        <f t="shared" si="19"/>
        <v>34</v>
      </c>
      <c r="M83" s="194">
        <f t="shared" si="19"/>
        <v>40</v>
      </c>
      <c r="N83" s="194">
        <f t="shared" si="19"/>
        <v>38</v>
      </c>
      <c r="O83" s="194">
        <f t="shared" si="19"/>
        <v>18</v>
      </c>
      <c r="P83" s="194">
        <f t="shared" si="8"/>
        <v>203</v>
      </c>
      <c r="Q83" s="194">
        <v>0</v>
      </c>
      <c r="R83" s="194">
        <v>0</v>
      </c>
      <c r="S83" s="194">
        <v>0</v>
      </c>
      <c r="T83" s="507">
        <v>0</v>
      </c>
      <c r="U83" s="648">
        <f t="shared" si="16"/>
        <v>203</v>
      </c>
    </row>
    <row r="84" spans="1:21" x14ac:dyDescent="0.3">
      <c r="A84" s="1141" t="s">
        <v>194</v>
      </c>
      <c r="B84" s="635" t="s">
        <v>88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f t="shared" si="8"/>
        <v>0</v>
      </c>
      <c r="Q84" s="89">
        <v>0</v>
      </c>
      <c r="R84" s="89">
        <v>0</v>
      </c>
      <c r="S84" s="89">
        <v>0</v>
      </c>
      <c r="T84" s="644">
        <v>0</v>
      </c>
      <c r="U84" s="652">
        <f t="shared" si="16"/>
        <v>0</v>
      </c>
    </row>
    <row r="85" spans="1:21" x14ac:dyDescent="0.3">
      <c r="A85" s="1142"/>
      <c r="B85" s="632" t="s">
        <v>260</v>
      </c>
      <c r="C85" s="90">
        <v>0</v>
      </c>
      <c r="D85" s="90"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  <c r="J85" s="90">
        <v>2</v>
      </c>
      <c r="K85" s="90">
        <v>4</v>
      </c>
      <c r="L85" s="90">
        <v>0</v>
      </c>
      <c r="M85" s="90">
        <v>0</v>
      </c>
      <c r="N85" s="90">
        <v>2</v>
      </c>
      <c r="O85" s="90">
        <v>2</v>
      </c>
      <c r="P85" s="90">
        <f t="shared" si="8"/>
        <v>10</v>
      </c>
      <c r="Q85" s="90">
        <v>0</v>
      </c>
      <c r="R85" s="90">
        <v>0</v>
      </c>
      <c r="S85" s="90">
        <v>0</v>
      </c>
      <c r="T85" s="474">
        <v>0</v>
      </c>
      <c r="U85" s="647">
        <f t="shared" si="16"/>
        <v>10</v>
      </c>
    </row>
    <row r="86" spans="1:21" x14ac:dyDescent="0.3">
      <c r="A86" s="1142"/>
      <c r="B86" s="632" t="s">
        <v>261</v>
      </c>
      <c r="C86" s="90">
        <v>0</v>
      </c>
      <c r="D86" s="90"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5</v>
      </c>
      <c r="K86" s="90">
        <v>1</v>
      </c>
      <c r="L86" s="90">
        <v>0</v>
      </c>
      <c r="M86" s="90">
        <v>1</v>
      </c>
      <c r="N86" s="90">
        <v>0</v>
      </c>
      <c r="O86" s="90">
        <v>0</v>
      </c>
      <c r="P86" s="90">
        <f t="shared" si="8"/>
        <v>7</v>
      </c>
      <c r="Q86" s="90">
        <v>0</v>
      </c>
      <c r="R86" s="90">
        <v>0</v>
      </c>
      <c r="S86" s="90">
        <v>0</v>
      </c>
      <c r="T86" s="474">
        <v>0</v>
      </c>
      <c r="U86" s="647">
        <f t="shared" si="16"/>
        <v>7</v>
      </c>
    </row>
    <row r="87" spans="1:21" x14ac:dyDescent="0.3">
      <c r="A87" s="1142"/>
      <c r="B87" s="632" t="s">
        <v>91</v>
      </c>
      <c r="C87" s="90">
        <v>0</v>
      </c>
      <c r="D87" s="90">
        <v>0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  <c r="P87" s="90">
        <f t="shared" si="8"/>
        <v>0</v>
      </c>
      <c r="Q87" s="90">
        <v>0</v>
      </c>
      <c r="R87" s="90">
        <v>0</v>
      </c>
      <c r="S87" s="90">
        <v>0</v>
      </c>
      <c r="T87" s="474">
        <v>0</v>
      </c>
      <c r="U87" s="647">
        <f t="shared" si="16"/>
        <v>0</v>
      </c>
    </row>
    <row r="88" spans="1:21" x14ac:dyDescent="0.3">
      <c r="A88" s="1142"/>
      <c r="B88" s="633" t="s">
        <v>29</v>
      </c>
      <c r="C88" s="194">
        <v>0</v>
      </c>
      <c r="D88" s="194">
        <v>0</v>
      </c>
      <c r="E88" s="194">
        <v>0</v>
      </c>
      <c r="F88" s="194">
        <v>0</v>
      </c>
      <c r="G88" s="194">
        <v>0</v>
      </c>
      <c r="H88" s="194">
        <v>0</v>
      </c>
      <c r="I88" s="194">
        <v>0</v>
      </c>
      <c r="J88" s="194">
        <f>J84+J85+J86+J87</f>
        <v>7</v>
      </c>
      <c r="K88" s="194">
        <f t="shared" ref="K88:O88" si="20">K84+K85+K86+K87</f>
        <v>5</v>
      </c>
      <c r="L88" s="194">
        <f t="shared" si="20"/>
        <v>0</v>
      </c>
      <c r="M88" s="194">
        <f t="shared" si="20"/>
        <v>1</v>
      </c>
      <c r="N88" s="194">
        <f t="shared" si="20"/>
        <v>2</v>
      </c>
      <c r="O88" s="194">
        <f t="shared" si="20"/>
        <v>2</v>
      </c>
      <c r="P88" s="194">
        <f t="shared" si="8"/>
        <v>17</v>
      </c>
      <c r="Q88" s="194">
        <v>0</v>
      </c>
      <c r="R88" s="194">
        <v>0</v>
      </c>
      <c r="S88" s="194">
        <v>0</v>
      </c>
      <c r="T88" s="507">
        <v>0</v>
      </c>
      <c r="U88" s="648">
        <f t="shared" si="16"/>
        <v>17</v>
      </c>
    </row>
    <row r="89" spans="1:21" x14ac:dyDescent="0.3">
      <c r="A89" s="1040" t="s">
        <v>195</v>
      </c>
      <c r="B89" s="537" t="s">
        <v>88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1</v>
      </c>
      <c r="K89" s="89">
        <v>2</v>
      </c>
      <c r="L89" s="89">
        <v>1</v>
      </c>
      <c r="M89" s="89">
        <v>4</v>
      </c>
      <c r="N89" s="89">
        <v>1</v>
      </c>
      <c r="O89" s="89">
        <v>1</v>
      </c>
      <c r="P89" s="89">
        <f t="shared" si="8"/>
        <v>10</v>
      </c>
      <c r="Q89" s="89">
        <v>0</v>
      </c>
      <c r="R89" s="89">
        <v>0</v>
      </c>
      <c r="S89" s="89">
        <v>1</v>
      </c>
      <c r="T89" s="644">
        <f>Q89+R89+S89</f>
        <v>1</v>
      </c>
      <c r="U89" s="646">
        <f t="shared" si="16"/>
        <v>11</v>
      </c>
    </row>
    <row r="90" spans="1:21" x14ac:dyDescent="0.3">
      <c r="A90" s="1040"/>
      <c r="B90" s="116" t="s">
        <v>260</v>
      </c>
      <c r="C90" s="90">
        <v>0</v>
      </c>
      <c r="D90" s="90">
        <v>0</v>
      </c>
      <c r="E90" s="90">
        <v>0</v>
      </c>
      <c r="F90" s="90">
        <v>0</v>
      </c>
      <c r="G90" s="90">
        <v>0</v>
      </c>
      <c r="H90" s="90">
        <v>0</v>
      </c>
      <c r="I90" s="90">
        <v>0</v>
      </c>
      <c r="J90" s="90">
        <v>51</v>
      </c>
      <c r="K90" s="90">
        <v>37</v>
      </c>
      <c r="L90" s="90">
        <v>24</v>
      </c>
      <c r="M90" s="90">
        <v>74</v>
      </c>
      <c r="N90" s="90">
        <v>95</v>
      </c>
      <c r="O90" s="90">
        <v>93</v>
      </c>
      <c r="P90" s="90">
        <f t="shared" si="8"/>
        <v>374</v>
      </c>
      <c r="Q90" s="90">
        <v>3</v>
      </c>
      <c r="R90" s="90">
        <v>12</v>
      </c>
      <c r="S90" s="90">
        <v>15</v>
      </c>
      <c r="T90" s="474">
        <f t="shared" ref="T90:T91" si="21">Q90+R90+S90</f>
        <v>30</v>
      </c>
      <c r="U90" s="647">
        <f t="shared" si="16"/>
        <v>404</v>
      </c>
    </row>
    <row r="91" spans="1:21" x14ac:dyDescent="0.3">
      <c r="A91" s="1040"/>
      <c r="B91" s="116" t="s">
        <v>261</v>
      </c>
      <c r="C91" s="90">
        <v>0</v>
      </c>
      <c r="D91" s="90">
        <v>0</v>
      </c>
      <c r="E91" s="90">
        <v>0</v>
      </c>
      <c r="F91" s="90">
        <v>0</v>
      </c>
      <c r="G91" s="90">
        <v>0</v>
      </c>
      <c r="H91" s="90">
        <v>0</v>
      </c>
      <c r="I91" s="90">
        <v>0</v>
      </c>
      <c r="J91" s="90">
        <v>114</v>
      </c>
      <c r="K91" s="90">
        <v>55</v>
      </c>
      <c r="L91" s="90">
        <v>96</v>
      </c>
      <c r="M91" s="90">
        <v>30</v>
      </c>
      <c r="N91" s="90">
        <v>26</v>
      </c>
      <c r="O91" s="90">
        <v>61</v>
      </c>
      <c r="P91" s="90">
        <f t="shared" si="8"/>
        <v>382</v>
      </c>
      <c r="Q91" s="90">
        <v>27</v>
      </c>
      <c r="R91" s="90">
        <v>10</v>
      </c>
      <c r="S91" s="90">
        <v>15</v>
      </c>
      <c r="T91" s="474">
        <f t="shared" si="21"/>
        <v>52</v>
      </c>
      <c r="U91" s="647">
        <f t="shared" si="16"/>
        <v>434</v>
      </c>
    </row>
    <row r="92" spans="1:21" x14ac:dyDescent="0.3">
      <c r="A92" s="1040"/>
      <c r="B92" s="116" t="s">
        <v>91</v>
      </c>
      <c r="C92" s="90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90">
        <v>0</v>
      </c>
      <c r="J92" s="90">
        <v>0</v>
      </c>
      <c r="K92" s="90">
        <v>1</v>
      </c>
      <c r="L92" s="90">
        <v>1</v>
      </c>
      <c r="M92" s="90">
        <v>0</v>
      </c>
      <c r="N92" s="90">
        <v>0</v>
      </c>
      <c r="O92" s="90">
        <v>3</v>
      </c>
      <c r="P92" s="90">
        <f t="shared" si="8"/>
        <v>5</v>
      </c>
      <c r="Q92" s="90">
        <v>0</v>
      </c>
      <c r="R92" s="90">
        <v>0</v>
      </c>
      <c r="S92" s="90">
        <v>0</v>
      </c>
      <c r="T92" s="474">
        <f>Q92+R92+S92</f>
        <v>0</v>
      </c>
      <c r="U92" s="647">
        <f t="shared" si="16"/>
        <v>5</v>
      </c>
    </row>
    <row r="93" spans="1:21" x14ac:dyDescent="0.3">
      <c r="A93" s="1040"/>
      <c r="B93" s="402" t="s">
        <v>29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f>J89+J90+J91+J92</f>
        <v>166</v>
      </c>
      <c r="K93" s="91">
        <f t="shared" ref="K93:O93" si="22">K89+K90+K91+K92</f>
        <v>95</v>
      </c>
      <c r="L93" s="91">
        <f t="shared" si="22"/>
        <v>122</v>
      </c>
      <c r="M93" s="91">
        <f t="shared" si="22"/>
        <v>108</v>
      </c>
      <c r="N93" s="91">
        <f t="shared" si="22"/>
        <v>122</v>
      </c>
      <c r="O93" s="91">
        <f t="shared" si="22"/>
        <v>158</v>
      </c>
      <c r="P93" s="91">
        <f t="shared" si="8"/>
        <v>771</v>
      </c>
      <c r="Q93" s="91">
        <f>Q89+Q90+Q91+Q92</f>
        <v>30</v>
      </c>
      <c r="R93" s="91">
        <f t="shared" ref="R93:T93" si="23">R89+R90+R91+R92</f>
        <v>22</v>
      </c>
      <c r="S93" s="91">
        <f t="shared" si="23"/>
        <v>31</v>
      </c>
      <c r="T93" s="645">
        <f t="shared" si="23"/>
        <v>83</v>
      </c>
      <c r="U93" s="648">
        <f>I93+P93+T93</f>
        <v>854</v>
      </c>
    </row>
    <row r="94" spans="1:21" x14ac:dyDescent="0.3">
      <c r="A94" s="1142" t="s">
        <v>196</v>
      </c>
      <c r="B94" s="631" t="s">
        <v>88</v>
      </c>
      <c r="C94" s="190">
        <v>0</v>
      </c>
      <c r="D94" s="190">
        <v>0</v>
      </c>
      <c r="E94" s="190">
        <v>0</v>
      </c>
      <c r="F94" s="190">
        <v>0</v>
      </c>
      <c r="G94" s="190">
        <v>0</v>
      </c>
      <c r="H94" s="190">
        <v>0</v>
      </c>
      <c r="I94" s="190">
        <v>0</v>
      </c>
      <c r="J94" s="190">
        <v>2</v>
      </c>
      <c r="K94" s="190">
        <v>0</v>
      </c>
      <c r="L94" s="190">
        <v>0</v>
      </c>
      <c r="M94" s="190">
        <v>0</v>
      </c>
      <c r="N94" s="190">
        <v>0</v>
      </c>
      <c r="O94" s="190">
        <v>0</v>
      </c>
      <c r="P94" s="190">
        <f t="shared" si="8"/>
        <v>2</v>
      </c>
      <c r="Q94" s="190">
        <v>0</v>
      </c>
      <c r="R94" s="190">
        <v>0</v>
      </c>
      <c r="S94" s="190">
        <v>0</v>
      </c>
      <c r="T94" s="508">
        <v>0</v>
      </c>
      <c r="U94" s="646">
        <f t="shared" si="16"/>
        <v>2</v>
      </c>
    </row>
    <row r="95" spans="1:21" x14ac:dyDescent="0.3">
      <c r="A95" s="1142"/>
      <c r="B95" s="632" t="s">
        <v>260</v>
      </c>
      <c r="C95" s="90">
        <v>0</v>
      </c>
      <c r="D95" s="90">
        <v>0</v>
      </c>
      <c r="E95" s="90">
        <v>0</v>
      </c>
      <c r="F95" s="90">
        <v>0</v>
      </c>
      <c r="G95" s="90">
        <v>0</v>
      </c>
      <c r="H95" s="90">
        <v>0</v>
      </c>
      <c r="I95" s="90">
        <v>0</v>
      </c>
      <c r="J95" s="90">
        <v>34</v>
      </c>
      <c r="K95" s="90">
        <v>21</v>
      </c>
      <c r="L95" s="90">
        <v>19</v>
      </c>
      <c r="M95" s="90">
        <v>42</v>
      </c>
      <c r="N95" s="90">
        <v>42</v>
      </c>
      <c r="O95" s="90">
        <v>23</v>
      </c>
      <c r="P95" s="90">
        <f t="shared" si="8"/>
        <v>181</v>
      </c>
      <c r="Q95" s="90">
        <v>0</v>
      </c>
      <c r="R95" s="90">
        <v>0</v>
      </c>
      <c r="S95" s="90">
        <v>0</v>
      </c>
      <c r="T95" s="474">
        <v>0</v>
      </c>
      <c r="U95" s="647">
        <f t="shared" si="16"/>
        <v>181</v>
      </c>
    </row>
    <row r="96" spans="1:21" x14ac:dyDescent="0.3">
      <c r="A96" s="1142"/>
      <c r="B96" s="632" t="s">
        <v>261</v>
      </c>
      <c r="C96" s="90">
        <v>0</v>
      </c>
      <c r="D96" s="90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62</v>
      </c>
      <c r="K96" s="90">
        <v>36</v>
      </c>
      <c r="L96" s="90">
        <v>56</v>
      </c>
      <c r="M96" s="90">
        <v>28</v>
      </c>
      <c r="N96" s="90">
        <v>24</v>
      </c>
      <c r="O96" s="90">
        <v>47</v>
      </c>
      <c r="P96" s="90">
        <f t="shared" si="8"/>
        <v>253</v>
      </c>
      <c r="Q96" s="90">
        <v>0</v>
      </c>
      <c r="R96" s="90">
        <v>0</v>
      </c>
      <c r="S96" s="90">
        <v>0</v>
      </c>
      <c r="T96" s="474">
        <v>0</v>
      </c>
      <c r="U96" s="647">
        <f t="shared" si="16"/>
        <v>253</v>
      </c>
    </row>
    <row r="97" spans="1:21" x14ac:dyDescent="0.3">
      <c r="A97" s="1142"/>
      <c r="B97" s="632" t="s">
        <v>91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90">
        <v>0</v>
      </c>
      <c r="N97" s="90">
        <v>0</v>
      </c>
      <c r="O97" s="90">
        <v>0</v>
      </c>
      <c r="P97" s="90">
        <f t="shared" si="8"/>
        <v>0</v>
      </c>
      <c r="Q97" s="90">
        <v>0</v>
      </c>
      <c r="R97" s="90">
        <v>0</v>
      </c>
      <c r="S97" s="90">
        <v>0</v>
      </c>
      <c r="T97" s="474">
        <v>0</v>
      </c>
      <c r="U97" s="647">
        <f t="shared" si="16"/>
        <v>0</v>
      </c>
    </row>
    <row r="98" spans="1:21" x14ac:dyDescent="0.3">
      <c r="A98" s="1146"/>
      <c r="B98" s="634" t="s">
        <v>29</v>
      </c>
      <c r="C98" s="91">
        <v>0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f>J94+J95+J96+J97</f>
        <v>98</v>
      </c>
      <c r="K98" s="91">
        <f t="shared" ref="K98:O98" si="24">K94+K95+K96+K97</f>
        <v>57</v>
      </c>
      <c r="L98" s="91">
        <f t="shared" si="24"/>
        <v>75</v>
      </c>
      <c r="M98" s="91">
        <f t="shared" si="24"/>
        <v>70</v>
      </c>
      <c r="N98" s="91">
        <f t="shared" si="24"/>
        <v>66</v>
      </c>
      <c r="O98" s="91">
        <f t="shared" si="24"/>
        <v>70</v>
      </c>
      <c r="P98" s="91">
        <f t="shared" ref="P98:P158" si="25">J98+K98+L98+M98+N98+O98</f>
        <v>436</v>
      </c>
      <c r="Q98" s="91">
        <v>0</v>
      </c>
      <c r="R98" s="91">
        <v>0</v>
      </c>
      <c r="S98" s="91">
        <v>0</v>
      </c>
      <c r="T98" s="645">
        <v>0</v>
      </c>
      <c r="U98" s="651">
        <f t="shared" si="16"/>
        <v>436</v>
      </c>
    </row>
    <row r="99" spans="1:21" x14ac:dyDescent="0.3">
      <c r="A99" s="1147" t="s">
        <v>197</v>
      </c>
      <c r="B99" s="495" t="s">
        <v>88</v>
      </c>
      <c r="C99" s="190">
        <v>0</v>
      </c>
      <c r="D99" s="190">
        <v>0</v>
      </c>
      <c r="E99" s="190">
        <v>0</v>
      </c>
      <c r="F99" s="190">
        <v>0</v>
      </c>
      <c r="G99" s="190">
        <v>0</v>
      </c>
      <c r="H99" s="190">
        <v>0</v>
      </c>
      <c r="I99" s="190">
        <v>0</v>
      </c>
      <c r="J99" s="190">
        <v>0</v>
      </c>
      <c r="K99" s="190">
        <v>1</v>
      </c>
      <c r="L99" s="190">
        <v>1</v>
      </c>
      <c r="M99" s="190">
        <v>0</v>
      </c>
      <c r="N99" s="190">
        <v>0</v>
      </c>
      <c r="O99" s="190">
        <v>0</v>
      </c>
      <c r="P99" s="190">
        <f t="shared" si="25"/>
        <v>2</v>
      </c>
      <c r="Q99" s="190">
        <v>0</v>
      </c>
      <c r="R99" s="190">
        <v>0</v>
      </c>
      <c r="S99" s="190">
        <v>0</v>
      </c>
      <c r="T99" s="508">
        <v>0</v>
      </c>
      <c r="U99" s="646">
        <f t="shared" si="16"/>
        <v>2</v>
      </c>
    </row>
    <row r="100" spans="1:21" x14ac:dyDescent="0.3">
      <c r="A100" s="1148"/>
      <c r="B100" s="116" t="s">
        <v>260</v>
      </c>
      <c r="C100" s="90">
        <v>0</v>
      </c>
      <c r="D100" s="90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v>25</v>
      </c>
      <c r="K100" s="90">
        <v>7</v>
      </c>
      <c r="L100" s="90">
        <v>2</v>
      </c>
      <c r="M100" s="90">
        <v>36</v>
      </c>
      <c r="N100" s="90">
        <v>5</v>
      </c>
      <c r="O100" s="90">
        <v>23</v>
      </c>
      <c r="P100" s="90">
        <f t="shared" si="25"/>
        <v>98</v>
      </c>
      <c r="Q100" s="90">
        <v>0</v>
      </c>
      <c r="R100" s="90">
        <v>0</v>
      </c>
      <c r="S100" s="90">
        <v>0</v>
      </c>
      <c r="T100" s="474">
        <v>0</v>
      </c>
      <c r="U100" s="647">
        <f t="shared" si="16"/>
        <v>98</v>
      </c>
    </row>
    <row r="101" spans="1:21" x14ac:dyDescent="0.3">
      <c r="A101" s="1148"/>
      <c r="B101" s="116" t="s">
        <v>261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15</v>
      </c>
      <c r="K101" s="90">
        <v>29</v>
      </c>
      <c r="L101" s="90">
        <v>33</v>
      </c>
      <c r="M101" s="90">
        <v>5</v>
      </c>
      <c r="N101" s="90">
        <v>21</v>
      </c>
      <c r="O101" s="90">
        <v>7</v>
      </c>
      <c r="P101" s="90">
        <f t="shared" si="25"/>
        <v>110</v>
      </c>
      <c r="Q101" s="90">
        <v>0</v>
      </c>
      <c r="R101" s="90">
        <v>0</v>
      </c>
      <c r="S101" s="90">
        <v>0</v>
      </c>
      <c r="T101" s="474">
        <v>0</v>
      </c>
      <c r="U101" s="647">
        <f t="shared" si="16"/>
        <v>110</v>
      </c>
    </row>
    <row r="102" spans="1:21" x14ac:dyDescent="0.3">
      <c r="A102" s="1148"/>
      <c r="B102" s="116" t="s">
        <v>91</v>
      </c>
      <c r="C102" s="90">
        <v>0</v>
      </c>
      <c r="D102" s="90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90">
        <v>0</v>
      </c>
      <c r="N102" s="90">
        <v>0</v>
      </c>
      <c r="O102" s="90">
        <v>0</v>
      </c>
      <c r="P102" s="90">
        <f t="shared" si="25"/>
        <v>0</v>
      </c>
      <c r="Q102" s="90">
        <v>0</v>
      </c>
      <c r="R102" s="90">
        <v>0</v>
      </c>
      <c r="S102" s="90">
        <v>0</v>
      </c>
      <c r="T102" s="474">
        <v>0</v>
      </c>
      <c r="U102" s="647">
        <f t="shared" si="16"/>
        <v>0</v>
      </c>
    </row>
    <row r="103" spans="1:21" x14ac:dyDescent="0.3">
      <c r="A103" s="1149"/>
      <c r="B103" s="622" t="s">
        <v>29</v>
      </c>
      <c r="C103" s="194">
        <v>0</v>
      </c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f>J99+J100+J101+J102</f>
        <v>40</v>
      </c>
      <c r="K103" s="194">
        <f t="shared" ref="K103:O103" si="26">K99+K100+K101+K102</f>
        <v>37</v>
      </c>
      <c r="L103" s="194">
        <f t="shared" si="26"/>
        <v>36</v>
      </c>
      <c r="M103" s="194">
        <f t="shared" si="26"/>
        <v>41</v>
      </c>
      <c r="N103" s="194">
        <f t="shared" si="26"/>
        <v>26</v>
      </c>
      <c r="O103" s="194">
        <f t="shared" si="26"/>
        <v>30</v>
      </c>
      <c r="P103" s="194">
        <f t="shared" si="25"/>
        <v>210</v>
      </c>
      <c r="Q103" s="194">
        <v>0</v>
      </c>
      <c r="R103" s="194">
        <v>0</v>
      </c>
      <c r="S103" s="194">
        <v>0</v>
      </c>
      <c r="T103" s="507">
        <v>0</v>
      </c>
      <c r="U103" s="648">
        <f t="shared" si="16"/>
        <v>210</v>
      </c>
    </row>
    <row r="104" spans="1:21" x14ac:dyDescent="0.3">
      <c r="A104" s="1141" t="s">
        <v>198</v>
      </c>
      <c r="B104" s="635" t="s">
        <v>88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89">
        <v>8</v>
      </c>
      <c r="K104" s="89">
        <v>0</v>
      </c>
      <c r="L104" s="89">
        <v>6</v>
      </c>
      <c r="M104" s="89">
        <v>7</v>
      </c>
      <c r="N104" s="89">
        <v>0</v>
      </c>
      <c r="O104" s="89">
        <v>3</v>
      </c>
      <c r="P104" s="89">
        <f t="shared" si="25"/>
        <v>24</v>
      </c>
      <c r="Q104" s="89">
        <v>0</v>
      </c>
      <c r="R104" s="89">
        <v>0</v>
      </c>
      <c r="S104" s="89">
        <v>0</v>
      </c>
      <c r="T104" s="644">
        <v>0</v>
      </c>
      <c r="U104" s="652">
        <f t="shared" si="16"/>
        <v>24</v>
      </c>
    </row>
    <row r="105" spans="1:21" x14ac:dyDescent="0.3">
      <c r="A105" s="1142"/>
      <c r="B105" s="632" t="s">
        <v>260</v>
      </c>
      <c r="C105" s="90">
        <v>0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v>92</v>
      </c>
      <c r="K105" s="90">
        <v>38</v>
      </c>
      <c r="L105" s="90">
        <v>92</v>
      </c>
      <c r="M105" s="90">
        <v>182</v>
      </c>
      <c r="N105" s="90">
        <v>201</v>
      </c>
      <c r="O105" s="90">
        <v>205</v>
      </c>
      <c r="P105" s="90">
        <f t="shared" si="25"/>
        <v>810</v>
      </c>
      <c r="Q105" s="90">
        <v>0</v>
      </c>
      <c r="R105" s="90">
        <v>0</v>
      </c>
      <c r="S105" s="90">
        <v>0</v>
      </c>
      <c r="T105" s="474">
        <v>0</v>
      </c>
      <c r="U105" s="647">
        <f t="shared" si="16"/>
        <v>810</v>
      </c>
    </row>
    <row r="106" spans="1:21" x14ac:dyDescent="0.3">
      <c r="A106" s="1142"/>
      <c r="B106" s="632" t="s">
        <v>261</v>
      </c>
      <c r="C106" s="90">
        <v>0</v>
      </c>
      <c r="D106" s="90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v>195</v>
      </c>
      <c r="K106" s="90">
        <v>97</v>
      </c>
      <c r="L106" s="90">
        <v>250</v>
      </c>
      <c r="M106" s="90">
        <v>191</v>
      </c>
      <c r="N106" s="90">
        <v>93</v>
      </c>
      <c r="O106" s="90">
        <v>151</v>
      </c>
      <c r="P106" s="90">
        <f t="shared" si="25"/>
        <v>977</v>
      </c>
      <c r="Q106" s="90">
        <v>0</v>
      </c>
      <c r="R106" s="90">
        <v>0</v>
      </c>
      <c r="S106" s="90">
        <v>0</v>
      </c>
      <c r="T106" s="474">
        <v>0</v>
      </c>
      <c r="U106" s="647">
        <f t="shared" si="16"/>
        <v>977</v>
      </c>
    </row>
    <row r="107" spans="1:21" x14ac:dyDescent="0.3">
      <c r="A107" s="1142"/>
      <c r="B107" s="632" t="s">
        <v>91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90">
        <v>0</v>
      </c>
      <c r="N107" s="90">
        <v>0</v>
      </c>
      <c r="O107" s="90">
        <v>0</v>
      </c>
      <c r="P107" s="90">
        <f t="shared" si="25"/>
        <v>0</v>
      </c>
      <c r="Q107" s="90">
        <v>0</v>
      </c>
      <c r="R107" s="90">
        <v>0</v>
      </c>
      <c r="S107" s="90">
        <v>0</v>
      </c>
      <c r="T107" s="474">
        <v>0</v>
      </c>
      <c r="U107" s="647">
        <f t="shared" si="16"/>
        <v>0</v>
      </c>
    </row>
    <row r="108" spans="1:21" x14ac:dyDescent="0.3">
      <c r="A108" s="1142"/>
      <c r="B108" s="633" t="s">
        <v>29</v>
      </c>
      <c r="C108" s="194">
        <v>0</v>
      </c>
      <c r="D108" s="194">
        <v>0</v>
      </c>
      <c r="E108" s="194">
        <v>0</v>
      </c>
      <c r="F108" s="194">
        <v>0</v>
      </c>
      <c r="G108" s="194">
        <v>0</v>
      </c>
      <c r="H108" s="194">
        <v>0</v>
      </c>
      <c r="I108" s="194">
        <v>0</v>
      </c>
      <c r="J108" s="194">
        <f>J104+J105+J106+J107</f>
        <v>295</v>
      </c>
      <c r="K108" s="194">
        <f t="shared" ref="K108:O108" si="27">K104+K105+K106+K107</f>
        <v>135</v>
      </c>
      <c r="L108" s="194">
        <f t="shared" si="27"/>
        <v>348</v>
      </c>
      <c r="M108" s="194">
        <f t="shared" si="27"/>
        <v>380</v>
      </c>
      <c r="N108" s="194">
        <f t="shared" si="27"/>
        <v>294</v>
      </c>
      <c r="O108" s="194">
        <f t="shared" si="27"/>
        <v>359</v>
      </c>
      <c r="P108" s="194">
        <f t="shared" si="25"/>
        <v>1811</v>
      </c>
      <c r="Q108" s="194">
        <v>0</v>
      </c>
      <c r="R108" s="194">
        <v>0</v>
      </c>
      <c r="S108" s="194">
        <v>0</v>
      </c>
      <c r="T108" s="507">
        <v>0</v>
      </c>
      <c r="U108" s="648">
        <f t="shared" si="16"/>
        <v>1811</v>
      </c>
    </row>
    <row r="109" spans="1:21" x14ac:dyDescent="0.3">
      <c r="A109" s="1040" t="s">
        <v>199</v>
      </c>
      <c r="B109" s="537" t="s">
        <v>88</v>
      </c>
      <c r="C109" s="89">
        <v>0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1</v>
      </c>
      <c r="K109" s="89">
        <v>6</v>
      </c>
      <c r="L109" s="89">
        <v>5</v>
      </c>
      <c r="M109" s="89">
        <v>3</v>
      </c>
      <c r="N109" s="89">
        <v>7</v>
      </c>
      <c r="O109" s="89">
        <v>3</v>
      </c>
      <c r="P109" s="89">
        <f t="shared" si="25"/>
        <v>25</v>
      </c>
      <c r="Q109" s="89">
        <v>0</v>
      </c>
      <c r="R109" s="89">
        <v>0</v>
      </c>
      <c r="S109" s="89">
        <v>0</v>
      </c>
      <c r="T109" s="644">
        <v>0</v>
      </c>
      <c r="U109" s="646">
        <f t="shared" si="16"/>
        <v>25</v>
      </c>
    </row>
    <row r="110" spans="1:21" x14ac:dyDescent="0.3">
      <c r="A110" s="1040"/>
      <c r="B110" s="116" t="s">
        <v>260</v>
      </c>
      <c r="C110" s="90">
        <v>0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90">
        <v>49</v>
      </c>
      <c r="K110" s="90">
        <v>95</v>
      </c>
      <c r="L110" s="90">
        <v>168</v>
      </c>
      <c r="M110" s="90">
        <v>176</v>
      </c>
      <c r="N110" s="90">
        <v>217</v>
      </c>
      <c r="O110" s="90">
        <v>283</v>
      </c>
      <c r="P110" s="90">
        <f t="shared" si="25"/>
        <v>988</v>
      </c>
      <c r="Q110" s="90">
        <v>0</v>
      </c>
      <c r="R110" s="90">
        <v>0</v>
      </c>
      <c r="S110" s="90">
        <v>0</v>
      </c>
      <c r="T110" s="474">
        <v>0</v>
      </c>
      <c r="U110" s="647">
        <f t="shared" si="16"/>
        <v>988</v>
      </c>
    </row>
    <row r="111" spans="1:21" x14ac:dyDescent="0.3">
      <c r="A111" s="1040"/>
      <c r="B111" s="116" t="s">
        <v>261</v>
      </c>
      <c r="C111" s="90">
        <v>0</v>
      </c>
      <c r="D111" s="90">
        <v>0</v>
      </c>
      <c r="E111" s="90">
        <v>0</v>
      </c>
      <c r="F111" s="90">
        <v>0</v>
      </c>
      <c r="G111" s="90">
        <v>0</v>
      </c>
      <c r="H111" s="90">
        <v>0</v>
      </c>
      <c r="I111" s="90">
        <v>0</v>
      </c>
      <c r="J111" s="90">
        <v>39</v>
      </c>
      <c r="K111" s="90">
        <v>95</v>
      </c>
      <c r="L111" s="90">
        <v>137</v>
      </c>
      <c r="M111" s="90">
        <v>105</v>
      </c>
      <c r="N111" s="90">
        <v>143</v>
      </c>
      <c r="O111" s="90">
        <v>177</v>
      </c>
      <c r="P111" s="90">
        <f t="shared" si="25"/>
        <v>696</v>
      </c>
      <c r="Q111" s="90">
        <v>0</v>
      </c>
      <c r="R111" s="90">
        <v>0</v>
      </c>
      <c r="S111" s="90">
        <v>0</v>
      </c>
      <c r="T111" s="474">
        <v>0</v>
      </c>
      <c r="U111" s="647">
        <f t="shared" si="16"/>
        <v>696</v>
      </c>
    </row>
    <row r="112" spans="1:21" x14ac:dyDescent="0.3">
      <c r="A112" s="1040"/>
      <c r="B112" s="116" t="s">
        <v>91</v>
      </c>
      <c r="C112" s="90">
        <v>0</v>
      </c>
      <c r="D112" s="90">
        <v>0</v>
      </c>
      <c r="E112" s="90">
        <v>0</v>
      </c>
      <c r="F112" s="90">
        <v>0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90">
        <v>1</v>
      </c>
      <c r="O112" s="90">
        <v>0</v>
      </c>
      <c r="P112" s="90">
        <f t="shared" si="25"/>
        <v>1</v>
      </c>
      <c r="Q112" s="90">
        <v>0</v>
      </c>
      <c r="R112" s="90">
        <v>0</v>
      </c>
      <c r="S112" s="90">
        <v>0</v>
      </c>
      <c r="T112" s="474">
        <v>0</v>
      </c>
      <c r="U112" s="647">
        <f t="shared" si="16"/>
        <v>1</v>
      </c>
    </row>
    <row r="113" spans="1:21" x14ac:dyDescent="0.3">
      <c r="A113" s="1040"/>
      <c r="B113" s="402" t="s">
        <v>29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f>J109+J110+J111+J112</f>
        <v>89</v>
      </c>
      <c r="K113" s="91">
        <f t="shared" ref="K113:O113" si="28">K109+K110+K111+K112</f>
        <v>196</v>
      </c>
      <c r="L113" s="91">
        <f t="shared" si="28"/>
        <v>310</v>
      </c>
      <c r="M113" s="91">
        <f t="shared" si="28"/>
        <v>284</v>
      </c>
      <c r="N113" s="91">
        <f t="shared" si="28"/>
        <v>368</v>
      </c>
      <c r="O113" s="91">
        <f t="shared" si="28"/>
        <v>463</v>
      </c>
      <c r="P113" s="91">
        <f t="shared" si="25"/>
        <v>1710</v>
      </c>
      <c r="Q113" s="91">
        <v>0</v>
      </c>
      <c r="R113" s="91">
        <v>0</v>
      </c>
      <c r="S113" s="91">
        <v>0</v>
      </c>
      <c r="T113" s="645">
        <v>0</v>
      </c>
      <c r="U113" s="648">
        <f t="shared" si="16"/>
        <v>1710</v>
      </c>
    </row>
    <row r="114" spans="1:21" x14ac:dyDescent="0.3">
      <c r="A114" s="1142" t="s">
        <v>200</v>
      </c>
      <c r="B114" s="631" t="s">
        <v>88</v>
      </c>
      <c r="C114" s="190">
        <v>0</v>
      </c>
      <c r="D114" s="190">
        <v>0</v>
      </c>
      <c r="E114" s="190">
        <v>0</v>
      </c>
      <c r="F114" s="190">
        <v>0</v>
      </c>
      <c r="G114" s="190">
        <v>0</v>
      </c>
      <c r="H114" s="190">
        <v>0</v>
      </c>
      <c r="I114" s="190">
        <v>0</v>
      </c>
      <c r="J114" s="190">
        <v>1</v>
      </c>
      <c r="K114" s="190">
        <v>0</v>
      </c>
      <c r="L114" s="190">
        <v>2</v>
      </c>
      <c r="M114" s="190">
        <v>0</v>
      </c>
      <c r="N114" s="190">
        <v>0</v>
      </c>
      <c r="O114" s="190">
        <v>0</v>
      </c>
      <c r="P114" s="190">
        <f t="shared" si="25"/>
        <v>3</v>
      </c>
      <c r="Q114" s="190">
        <v>0</v>
      </c>
      <c r="R114" s="190">
        <v>0</v>
      </c>
      <c r="S114" s="190">
        <v>0</v>
      </c>
      <c r="T114" s="508">
        <v>0</v>
      </c>
      <c r="U114" s="646">
        <f t="shared" si="16"/>
        <v>3</v>
      </c>
    </row>
    <row r="115" spans="1:21" x14ac:dyDescent="0.3">
      <c r="A115" s="1142"/>
      <c r="B115" s="632" t="s">
        <v>260</v>
      </c>
      <c r="C115" s="90">
        <v>0</v>
      </c>
      <c r="D115" s="90">
        <v>0</v>
      </c>
      <c r="E115" s="90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9</v>
      </c>
      <c r="K115" s="90">
        <v>27</v>
      </c>
      <c r="L115" s="90">
        <v>12</v>
      </c>
      <c r="M115" s="90">
        <v>7</v>
      </c>
      <c r="N115" s="90">
        <v>9</v>
      </c>
      <c r="O115" s="90">
        <v>5</v>
      </c>
      <c r="P115" s="90">
        <f t="shared" si="25"/>
        <v>69</v>
      </c>
      <c r="Q115" s="90">
        <v>0</v>
      </c>
      <c r="R115" s="90">
        <v>0</v>
      </c>
      <c r="S115" s="90">
        <v>0</v>
      </c>
      <c r="T115" s="474">
        <v>0</v>
      </c>
      <c r="U115" s="647">
        <f t="shared" si="16"/>
        <v>69</v>
      </c>
    </row>
    <row r="116" spans="1:21" x14ac:dyDescent="0.3">
      <c r="A116" s="1142"/>
      <c r="B116" s="632" t="s">
        <v>261</v>
      </c>
      <c r="C116" s="90">
        <v>0</v>
      </c>
      <c r="D116" s="90">
        <v>0</v>
      </c>
      <c r="E116" s="90">
        <v>0</v>
      </c>
      <c r="F116" s="90">
        <v>0</v>
      </c>
      <c r="G116" s="90">
        <v>0</v>
      </c>
      <c r="H116" s="90">
        <v>0</v>
      </c>
      <c r="I116" s="90">
        <v>0</v>
      </c>
      <c r="J116" s="90">
        <v>6</v>
      </c>
      <c r="K116" s="90">
        <v>13</v>
      </c>
      <c r="L116" s="90">
        <v>9</v>
      </c>
      <c r="M116" s="90">
        <v>6</v>
      </c>
      <c r="N116" s="90">
        <v>4</v>
      </c>
      <c r="O116" s="90">
        <v>6</v>
      </c>
      <c r="P116" s="90">
        <f t="shared" si="25"/>
        <v>44</v>
      </c>
      <c r="Q116" s="90">
        <v>0</v>
      </c>
      <c r="R116" s="90">
        <v>0</v>
      </c>
      <c r="S116" s="90">
        <v>0</v>
      </c>
      <c r="T116" s="474">
        <v>0</v>
      </c>
      <c r="U116" s="647">
        <f t="shared" si="16"/>
        <v>44</v>
      </c>
    </row>
    <row r="117" spans="1:21" x14ac:dyDescent="0.3">
      <c r="A117" s="1142"/>
      <c r="B117" s="632" t="s">
        <v>91</v>
      </c>
      <c r="C117" s="90">
        <v>0</v>
      </c>
      <c r="D117" s="90">
        <v>0</v>
      </c>
      <c r="E117" s="90">
        <v>0</v>
      </c>
      <c r="F117" s="90">
        <v>0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0</v>
      </c>
      <c r="P117" s="90">
        <f t="shared" si="25"/>
        <v>0</v>
      </c>
      <c r="Q117" s="90">
        <v>0</v>
      </c>
      <c r="R117" s="90">
        <v>0</v>
      </c>
      <c r="S117" s="90">
        <v>0</v>
      </c>
      <c r="T117" s="474">
        <v>0</v>
      </c>
      <c r="U117" s="647">
        <f t="shared" si="16"/>
        <v>0</v>
      </c>
    </row>
    <row r="118" spans="1:21" x14ac:dyDescent="0.3">
      <c r="A118" s="1146"/>
      <c r="B118" s="634" t="s">
        <v>29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f>J114+J115+J116+J117</f>
        <v>16</v>
      </c>
      <c r="K118" s="91">
        <f t="shared" ref="K118:O118" si="29">K114+K115+K116+K117</f>
        <v>40</v>
      </c>
      <c r="L118" s="91">
        <f t="shared" si="29"/>
        <v>23</v>
      </c>
      <c r="M118" s="91">
        <f t="shared" si="29"/>
        <v>13</v>
      </c>
      <c r="N118" s="91">
        <f t="shared" si="29"/>
        <v>13</v>
      </c>
      <c r="O118" s="91">
        <f t="shared" si="29"/>
        <v>11</v>
      </c>
      <c r="P118" s="91">
        <f t="shared" si="25"/>
        <v>116</v>
      </c>
      <c r="Q118" s="91">
        <v>0</v>
      </c>
      <c r="R118" s="91">
        <v>0</v>
      </c>
      <c r="S118" s="91">
        <v>0</v>
      </c>
      <c r="T118" s="645">
        <v>0</v>
      </c>
      <c r="U118" s="651">
        <f t="shared" si="16"/>
        <v>116</v>
      </c>
    </row>
    <row r="119" spans="1:21" x14ac:dyDescent="0.3">
      <c r="A119" s="1147" t="s">
        <v>201</v>
      </c>
      <c r="B119" s="495" t="s">
        <v>88</v>
      </c>
      <c r="C119" s="190">
        <v>0</v>
      </c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1</v>
      </c>
      <c r="K119" s="190">
        <v>4</v>
      </c>
      <c r="L119" s="190">
        <v>3</v>
      </c>
      <c r="M119" s="190">
        <v>2</v>
      </c>
      <c r="N119" s="190">
        <v>1</v>
      </c>
      <c r="O119" s="190">
        <v>1</v>
      </c>
      <c r="P119" s="190">
        <f t="shared" si="25"/>
        <v>12</v>
      </c>
      <c r="Q119" s="190">
        <v>0</v>
      </c>
      <c r="R119" s="190">
        <v>0</v>
      </c>
      <c r="S119" s="190">
        <v>0</v>
      </c>
      <c r="T119" s="508">
        <v>0</v>
      </c>
      <c r="U119" s="646">
        <f t="shared" si="16"/>
        <v>12</v>
      </c>
    </row>
    <row r="120" spans="1:21" x14ac:dyDescent="0.3">
      <c r="A120" s="1148"/>
      <c r="B120" s="116" t="s">
        <v>260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61</v>
      </c>
      <c r="K120" s="90">
        <v>95</v>
      </c>
      <c r="L120" s="90">
        <v>53</v>
      </c>
      <c r="M120" s="90">
        <v>287</v>
      </c>
      <c r="N120" s="90">
        <v>180</v>
      </c>
      <c r="O120" s="90">
        <v>77</v>
      </c>
      <c r="P120" s="90">
        <f t="shared" si="25"/>
        <v>753</v>
      </c>
      <c r="Q120" s="90">
        <v>0</v>
      </c>
      <c r="R120" s="90">
        <v>0</v>
      </c>
      <c r="S120" s="90">
        <v>0</v>
      </c>
      <c r="T120" s="474">
        <v>0</v>
      </c>
      <c r="U120" s="647">
        <f t="shared" si="16"/>
        <v>753</v>
      </c>
    </row>
    <row r="121" spans="1:21" x14ac:dyDescent="0.3">
      <c r="A121" s="1148"/>
      <c r="B121" s="116" t="s">
        <v>261</v>
      </c>
      <c r="C121" s="90"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387</v>
      </c>
      <c r="K121" s="90">
        <v>337</v>
      </c>
      <c r="L121" s="90">
        <v>320</v>
      </c>
      <c r="M121" s="90">
        <v>145</v>
      </c>
      <c r="N121" s="90">
        <v>241</v>
      </c>
      <c r="O121" s="90">
        <v>344</v>
      </c>
      <c r="P121" s="90">
        <f t="shared" si="25"/>
        <v>1774</v>
      </c>
      <c r="Q121" s="90">
        <v>0</v>
      </c>
      <c r="R121" s="90">
        <v>0</v>
      </c>
      <c r="S121" s="90">
        <v>0</v>
      </c>
      <c r="T121" s="474">
        <v>0</v>
      </c>
      <c r="U121" s="647">
        <f t="shared" si="16"/>
        <v>1774</v>
      </c>
    </row>
    <row r="122" spans="1:21" x14ac:dyDescent="0.3">
      <c r="A122" s="1148"/>
      <c r="B122" s="116" t="s">
        <v>91</v>
      </c>
      <c r="C122" s="90"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1</v>
      </c>
      <c r="M122" s="90">
        <v>0</v>
      </c>
      <c r="N122" s="90">
        <v>0</v>
      </c>
      <c r="O122" s="90">
        <v>1</v>
      </c>
      <c r="P122" s="90">
        <f t="shared" si="25"/>
        <v>2</v>
      </c>
      <c r="Q122" s="90">
        <v>0</v>
      </c>
      <c r="R122" s="90">
        <v>0</v>
      </c>
      <c r="S122" s="90">
        <v>0</v>
      </c>
      <c r="T122" s="474">
        <v>0</v>
      </c>
      <c r="U122" s="647">
        <f t="shared" si="16"/>
        <v>2</v>
      </c>
    </row>
    <row r="123" spans="1:21" x14ac:dyDescent="0.3">
      <c r="A123" s="1149"/>
      <c r="B123" s="622" t="s">
        <v>29</v>
      </c>
      <c r="C123" s="194">
        <v>0</v>
      </c>
      <c r="D123" s="194">
        <v>0</v>
      </c>
      <c r="E123" s="194">
        <v>0</v>
      </c>
      <c r="F123" s="194">
        <v>0</v>
      </c>
      <c r="G123" s="194">
        <v>0</v>
      </c>
      <c r="H123" s="194">
        <v>0</v>
      </c>
      <c r="I123" s="194">
        <v>0</v>
      </c>
      <c r="J123" s="194">
        <f>J119+J120+J121+J122</f>
        <v>449</v>
      </c>
      <c r="K123" s="194">
        <f t="shared" ref="K123:O123" si="30">K119+K120+K121+K122</f>
        <v>436</v>
      </c>
      <c r="L123" s="194">
        <f t="shared" si="30"/>
        <v>377</v>
      </c>
      <c r="M123" s="194">
        <f t="shared" si="30"/>
        <v>434</v>
      </c>
      <c r="N123" s="194">
        <f t="shared" si="30"/>
        <v>422</v>
      </c>
      <c r="O123" s="194">
        <f t="shared" si="30"/>
        <v>423</v>
      </c>
      <c r="P123" s="194">
        <f t="shared" si="25"/>
        <v>2541</v>
      </c>
      <c r="Q123" s="194">
        <v>0</v>
      </c>
      <c r="R123" s="194">
        <v>0</v>
      </c>
      <c r="S123" s="194">
        <v>0</v>
      </c>
      <c r="T123" s="507">
        <v>0</v>
      </c>
      <c r="U123" s="648">
        <f t="shared" si="16"/>
        <v>2541</v>
      </c>
    </row>
    <row r="124" spans="1:21" x14ac:dyDescent="0.3">
      <c r="A124" s="1141" t="s">
        <v>202</v>
      </c>
      <c r="B124" s="635" t="s">
        <v>88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4</v>
      </c>
      <c r="K124" s="89">
        <v>5</v>
      </c>
      <c r="L124" s="89">
        <v>5</v>
      </c>
      <c r="M124" s="89">
        <v>0</v>
      </c>
      <c r="N124" s="89">
        <v>2</v>
      </c>
      <c r="O124" s="89">
        <v>0</v>
      </c>
      <c r="P124" s="89">
        <f t="shared" si="25"/>
        <v>16</v>
      </c>
      <c r="Q124" s="89">
        <v>0</v>
      </c>
      <c r="R124" s="89">
        <v>0</v>
      </c>
      <c r="S124" s="89">
        <v>0</v>
      </c>
      <c r="T124" s="644">
        <v>0</v>
      </c>
      <c r="U124" s="652">
        <f t="shared" si="16"/>
        <v>16</v>
      </c>
    </row>
    <row r="125" spans="1:21" x14ac:dyDescent="0.3">
      <c r="A125" s="1142"/>
      <c r="B125" s="632" t="s">
        <v>260</v>
      </c>
      <c r="C125" s="90"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0">
        <v>28</v>
      </c>
      <c r="K125" s="90">
        <v>51</v>
      </c>
      <c r="L125" s="90">
        <v>28</v>
      </c>
      <c r="M125" s="90">
        <v>38</v>
      </c>
      <c r="N125" s="90">
        <v>53</v>
      </c>
      <c r="O125" s="90">
        <v>32</v>
      </c>
      <c r="P125" s="90">
        <f t="shared" si="25"/>
        <v>230</v>
      </c>
      <c r="Q125" s="90">
        <v>0</v>
      </c>
      <c r="R125" s="90">
        <v>0</v>
      </c>
      <c r="S125" s="90">
        <v>0</v>
      </c>
      <c r="T125" s="474">
        <v>0</v>
      </c>
      <c r="U125" s="647">
        <f t="shared" si="16"/>
        <v>230</v>
      </c>
    </row>
    <row r="126" spans="1:21" x14ac:dyDescent="0.3">
      <c r="A126" s="1142"/>
      <c r="B126" s="632" t="s">
        <v>261</v>
      </c>
      <c r="C126" s="90">
        <v>0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120</v>
      </c>
      <c r="K126" s="90">
        <v>87</v>
      </c>
      <c r="L126" s="90">
        <v>65</v>
      </c>
      <c r="M126" s="90">
        <v>22</v>
      </c>
      <c r="N126" s="90">
        <v>42</v>
      </c>
      <c r="O126" s="90">
        <v>25</v>
      </c>
      <c r="P126" s="90">
        <f t="shared" si="25"/>
        <v>361</v>
      </c>
      <c r="Q126" s="90">
        <v>0</v>
      </c>
      <c r="R126" s="90">
        <v>0</v>
      </c>
      <c r="S126" s="90">
        <v>0</v>
      </c>
      <c r="T126" s="474">
        <v>0</v>
      </c>
      <c r="U126" s="647">
        <f t="shared" si="16"/>
        <v>361</v>
      </c>
    </row>
    <row r="127" spans="1:21" x14ac:dyDescent="0.3">
      <c r="A127" s="1142"/>
      <c r="B127" s="632" t="s">
        <v>91</v>
      </c>
      <c r="C127" s="90">
        <v>0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f t="shared" si="25"/>
        <v>0</v>
      </c>
      <c r="Q127" s="90">
        <v>0</v>
      </c>
      <c r="R127" s="90">
        <v>0</v>
      </c>
      <c r="S127" s="90">
        <v>0</v>
      </c>
      <c r="T127" s="474">
        <v>0</v>
      </c>
      <c r="U127" s="647">
        <f t="shared" si="16"/>
        <v>0</v>
      </c>
    </row>
    <row r="128" spans="1:21" x14ac:dyDescent="0.3">
      <c r="A128" s="1142"/>
      <c r="B128" s="633" t="s">
        <v>29</v>
      </c>
      <c r="C128" s="194">
        <v>0</v>
      </c>
      <c r="D128" s="194">
        <v>0</v>
      </c>
      <c r="E128" s="194">
        <v>0</v>
      </c>
      <c r="F128" s="194">
        <v>0</v>
      </c>
      <c r="G128" s="194">
        <v>0</v>
      </c>
      <c r="H128" s="194">
        <v>0</v>
      </c>
      <c r="I128" s="194">
        <v>0</v>
      </c>
      <c r="J128" s="194">
        <f>J124+J125+J126+J127</f>
        <v>152</v>
      </c>
      <c r="K128" s="194">
        <f t="shared" ref="K128:O128" si="31">K124+K125+K126+K127</f>
        <v>143</v>
      </c>
      <c r="L128" s="194">
        <f t="shared" si="31"/>
        <v>98</v>
      </c>
      <c r="M128" s="194">
        <f t="shared" si="31"/>
        <v>60</v>
      </c>
      <c r="N128" s="194">
        <f t="shared" si="31"/>
        <v>97</v>
      </c>
      <c r="O128" s="194">
        <f t="shared" si="31"/>
        <v>57</v>
      </c>
      <c r="P128" s="194">
        <f t="shared" si="25"/>
        <v>607</v>
      </c>
      <c r="Q128" s="194">
        <v>0</v>
      </c>
      <c r="R128" s="194">
        <v>0</v>
      </c>
      <c r="S128" s="194">
        <v>0</v>
      </c>
      <c r="T128" s="507">
        <v>0</v>
      </c>
      <c r="U128" s="648">
        <f t="shared" si="16"/>
        <v>607</v>
      </c>
    </row>
    <row r="129" spans="1:21" x14ac:dyDescent="0.3">
      <c r="A129" s="1040" t="s">
        <v>203</v>
      </c>
      <c r="B129" s="537" t="s">
        <v>88</v>
      </c>
      <c r="C129" s="89">
        <v>0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  <c r="I129" s="89">
        <v>0</v>
      </c>
      <c r="J129" s="89">
        <v>2</v>
      </c>
      <c r="K129" s="89">
        <v>1</v>
      </c>
      <c r="L129" s="89">
        <v>1</v>
      </c>
      <c r="M129" s="89">
        <v>2</v>
      </c>
      <c r="N129" s="89">
        <v>0</v>
      </c>
      <c r="O129" s="89">
        <v>2</v>
      </c>
      <c r="P129" s="89">
        <f t="shared" si="25"/>
        <v>8</v>
      </c>
      <c r="Q129" s="89">
        <v>0</v>
      </c>
      <c r="R129" s="89">
        <v>0</v>
      </c>
      <c r="S129" s="89">
        <v>0</v>
      </c>
      <c r="T129" s="644">
        <v>0</v>
      </c>
      <c r="U129" s="646">
        <f t="shared" si="16"/>
        <v>8</v>
      </c>
    </row>
    <row r="130" spans="1:21" x14ac:dyDescent="0.3">
      <c r="A130" s="1040"/>
      <c r="B130" s="116" t="s">
        <v>260</v>
      </c>
      <c r="C130" s="90">
        <v>0</v>
      </c>
      <c r="D130" s="90">
        <v>0</v>
      </c>
      <c r="E130" s="90">
        <v>0</v>
      </c>
      <c r="F130" s="90">
        <v>0</v>
      </c>
      <c r="G130" s="90">
        <v>0</v>
      </c>
      <c r="H130" s="90">
        <v>0</v>
      </c>
      <c r="I130" s="90">
        <v>0</v>
      </c>
      <c r="J130" s="90">
        <v>32</v>
      </c>
      <c r="K130" s="90">
        <v>40</v>
      </c>
      <c r="L130" s="90">
        <v>41</v>
      </c>
      <c r="M130" s="90">
        <v>69</v>
      </c>
      <c r="N130" s="90">
        <v>58</v>
      </c>
      <c r="O130" s="90">
        <v>69</v>
      </c>
      <c r="P130" s="90">
        <f t="shared" si="25"/>
        <v>309</v>
      </c>
      <c r="Q130" s="90">
        <v>0</v>
      </c>
      <c r="R130" s="90">
        <v>0</v>
      </c>
      <c r="S130" s="90">
        <v>0</v>
      </c>
      <c r="T130" s="474">
        <v>0</v>
      </c>
      <c r="U130" s="647">
        <f t="shared" si="16"/>
        <v>309</v>
      </c>
    </row>
    <row r="131" spans="1:21" x14ac:dyDescent="0.3">
      <c r="A131" s="1040"/>
      <c r="B131" s="116" t="s">
        <v>261</v>
      </c>
      <c r="C131" s="90">
        <v>0</v>
      </c>
      <c r="D131" s="90">
        <v>0</v>
      </c>
      <c r="E131" s="90">
        <v>0</v>
      </c>
      <c r="F131" s="90">
        <v>0</v>
      </c>
      <c r="G131" s="90">
        <v>0</v>
      </c>
      <c r="H131" s="90">
        <v>0</v>
      </c>
      <c r="I131" s="90">
        <v>0</v>
      </c>
      <c r="J131" s="90">
        <v>42</v>
      </c>
      <c r="K131" s="90">
        <v>49</v>
      </c>
      <c r="L131" s="90">
        <v>14</v>
      </c>
      <c r="M131" s="90">
        <v>15</v>
      </c>
      <c r="N131" s="90">
        <v>6</v>
      </c>
      <c r="O131" s="90">
        <v>9</v>
      </c>
      <c r="P131" s="90">
        <f t="shared" si="25"/>
        <v>135</v>
      </c>
      <c r="Q131" s="90">
        <v>0</v>
      </c>
      <c r="R131" s="90">
        <v>0</v>
      </c>
      <c r="S131" s="90">
        <v>0</v>
      </c>
      <c r="T131" s="474">
        <v>0</v>
      </c>
      <c r="U131" s="647">
        <f t="shared" si="16"/>
        <v>135</v>
      </c>
    </row>
    <row r="132" spans="1:21" x14ac:dyDescent="0.3">
      <c r="A132" s="1040"/>
      <c r="B132" s="116" t="s">
        <v>91</v>
      </c>
      <c r="C132" s="90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f t="shared" si="25"/>
        <v>0</v>
      </c>
      <c r="Q132" s="90">
        <v>0</v>
      </c>
      <c r="R132" s="90">
        <v>0</v>
      </c>
      <c r="S132" s="90">
        <v>0</v>
      </c>
      <c r="T132" s="474">
        <v>0</v>
      </c>
      <c r="U132" s="647">
        <f t="shared" si="16"/>
        <v>0</v>
      </c>
    </row>
    <row r="133" spans="1:21" x14ac:dyDescent="0.3">
      <c r="A133" s="1040"/>
      <c r="B133" s="402" t="s">
        <v>29</v>
      </c>
      <c r="C133" s="91">
        <v>0</v>
      </c>
      <c r="D133" s="91">
        <v>0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f>J129+J130+J131+J132</f>
        <v>76</v>
      </c>
      <c r="K133" s="91">
        <f t="shared" ref="K133:O133" si="32">K129+K130+K131+K132</f>
        <v>90</v>
      </c>
      <c r="L133" s="91">
        <f t="shared" si="32"/>
        <v>56</v>
      </c>
      <c r="M133" s="91">
        <f t="shared" si="32"/>
        <v>86</v>
      </c>
      <c r="N133" s="91">
        <f t="shared" si="32"/>
        <v>64</v>
      </c>
      <c r="O133" s="91">
        <f t="shared" si="32"/>
        <v>80</v>
      </c>
      <c r="P133" s="91">
        <f t="shared" si="25"/>
        <v>452</v>
      </c>
      <c r="Q133" s="91">
        <v>0</v>
      </c>
      <c r="R133" s="91">
        <v>0</v>
      </c>
      <c r="S133" s="91">
        <v>0</v>
      </c>
      <c r="T133" s="645">
        <v>0</v>
      </c>
      <c r="U133" s="648">
        <f t="shared" ref="U133:U196" si="33">I133+P133+T133</f>
        <v>452</v>
      </c>
    </row>
    <row r="134" spans="1:21" x14ac:dyDescent="0.3">
      <c r="A134" s="1142" t="s">
        <v>204</v>
      </c>
      <c r="B134" s="631" t="s">
        <v>88</v>
      </c>
      <c r="C134" s="190">
        <v>0</v>
      </c>
      <c r="D134" s="190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2</v>
      </c>
      <c r="K134" s="190">
        <v>2</v>
      </c>
      <c r="L134" s="190">
        <v>3</v>
      </c>
      <c r="M134" s="190">
        <v>0</v>
      </c>
      <c r="N134" s="190">
        <v>0</v>
      </c>
      <c r="O134" s="190">
        <v>1</v>
      </c>
      <c r="P134" s="190">
        <f t="shared" si="25"/>
        <v>8</v>
      </c>
      <c r="Q134" s="190">
        <v>0</v>
      </c>
      <c r="R134" s="190">
        <v>0</v>
      </c>
      <c r="S134" s="190">
        <v>0</v>
      </c>
      <c r="T134" s="508">
        <v>0</v>
      </c>
      <c r="U134" s="646">
        <f t="shared" si="33"/>
        <v>8</v>
      </c>
    </row>
    <row r="135" spans="1:21" x14ac:dyDescent="0.3">
      <c r="A135" s="1142"/>
      <c r="B135" s="632" t="s">
        <v>260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90">
        <v>0</v>
      </c>
      <c r="I135" s="90">
        <v>0</v>
      </c>
      <c r="J135" s="90">
        <v>37</v>
      </c>
      <c r="K135" s="90">
        <v>48</v>
      </c>
      <c r="L135" s="90">
        <v>53</v>
      </c>
      <c r="M135" s="90">
        <v>49</v>
      </c>
      <c r="N135" s="90">
        <v>56</v>
      </c>
      <c r="O135" s="90">
        <v>65</v>
      </c>
      <c r="P135" s="90">
        <f t="shared" si="25"/>
        <v>308</v>
      </c>
      <c r="Q135" s="90">
        <v>0</v>
      </c>
      <c r="R135" s="90">
        <v>0</v>
      </c>
      <c r="S135" s="90">
        <v>0</v>
      </c>
      <c r="T135" s="474">
        <v>0</v>
      </c>
      <c r="U135" s="647">
        <f t="shared" si="33"/>
        <v>308</v>
      </c>
    </row>
    <row r="136" spans="1:21" x14ac:dyDescent="0.3">
      <c r="A136" s="1142"/>
      <c r="B136" s="632" t="s">
        <v>261</v>
      </c>
      <c r="C136" s="90">
        <v>0</v>
      </c>
      <c r="D136" s="90">
        <v>0</v>
      </c>
      <c r="E136" s="90">
        <v>0</v>
      </c>
      <c r="F136" s="90">
        <v>0</v>
      </c>
      <c r="G136" s="90">
        <v>0</v>
      </c>
      <c r="H136" s="90">
        <v>0</v>
      </c>
      <c r="I136" s="90">
        <v>0</v>
      </c>
      <c r="J136" s="90">
        <v>122</v>
      </c>
      <c r="K136" s="90">
        <v>71</v>
      </c>
      <c r="L136" s="90">
        <v>76</v>
      </c>
      <c r="M136" s="90">
        <v>42</v>
      </c>
      <c r="N136" s="90">
        <v>11</v>
      </c>
      <c r="O136" s="90">
        <v>17</v>
      </c>
      <c r="P136" s="90">
        <f t="shared" si="25"/>
        <v>339</v>
      </c>
      <c r="Q136" s="90">
        <v>0</v>
      </c>
      <c r="R136" s="90">
        <v>0</v>
      </c>
      <c r="S136" s="90">
        <v>0</v>
      </c>
      <c r="T136" s="474">
        <v>0</v>
      </c>
      <c r="U136" s="647">
        <f t="shared" si="33"/>
        <v>339</v>
      </c>
    </row>
    <row r="137" spans="1:21" x14ac:dyDescent="0.3">
      <c r="A137" s="1142"/>
      <c r="B137" s="632" t="s">
        <v>91</v>
      </c>
      <c r="C137" s="90">
        <v>0</v>
      </c>
      <c r="D137" s="90">
        <v>0</v>
      </c>
      <c r="E137" s="90">
        <v>0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f t="shared" si="25"/>
        <v>0</v>
      </c>
      <c r="Q137" s="90">
        <v>0</v>
      </c>
      <c r="R137" s="90">
        <v>0</v>
      </c>
      <c r="S137" s="90">
        <v>0</v>
      </c>
      <c r="T137" s="474">
        <v>0</v>
      </c>
      <c r="U137" s="647">
        <f t="shared" si="33"/>
        <v>0</v>
      </c>
    </row>
    <row r="138" spans="1:21" x14ac:dyDescent="0.3">
      <c r="A138" s="1146"/>
      <c r="B138" s="634" t="s">
        <v>29</v>
      </c>
      <c r="C138" s="91">
        <v>0</v>
      </c>
      <c r="D138" s="91">
        <v>0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f>J134+J135+J136+J137</f>
        <v>161</v>
      </c>
      <c r="K138" s="91">
        <f t="shared" ref="K138:O138" si="34">K134+K135+K136+K137</f>
        <v>121</v>
      </c>
      <c r="L138" s="91">
        <f t="shared" si="34"/>
        <v>132</v>
      </c>
      <c r="M138" s="91">
        <f t="shared" si="34"/>
        <v>91</v>
      </c>
      <c r="N138" s="91">
        <f t="shared" si="34"/>
        <v>67</v>
      </c>
      <c r="O138" s="91">
        <f t="shared" si="34"/>
        <v>83</v>
      </c>
      <c r="P138" s="91">
        <f t="shared" si="25"/>
        <v>655</v>
      </c>
      <c r="Q138" s="91">
        <v>0</v>
      </c>
      <c r="R138" s="91">
        <v>0</v>
      </c>
      <c r="S138" s="91">
        <v>0</v>
      </c>
      <c r="T138" s="645">
        <v>0</v>
      </c>
      <c r="U138" s="651">
        <f t="shared" si="33"/>
        <v>655</v>
      </c>
    </row>
    <row r="139" spans="1:21" x14ac:dyDescent="0.3">
      <c r="A139" s="1147" t="s">
        <v>205</v>
      </c>
      <c r="B139" s="495" t="s">
        <v>88</v>
      </c>
      <c r="C139" s="190">
        <v>0</v>
      </c>
      <c r="D139" s="190">
        <v>0</v>
      </c>
      <c r="E139" s="190">
        <v>0</v>
      </c>
      <c r="F139" s="190">
        <v>0</v>
      </c>
      <c r="G139" s="190">
        <v>0</v>
      </c>
      <c r="H139" s="190">
        <v>0</v>
      </c>
      <c r="I139" s="190">
        <v>0</v>
      </c>
      <c r="J139" s="190">
        <v>10</v>
      </c>
      <c r="K139" s="190">
        <v>15</v>
      </c>
      <c r="L139" s="190">
        <v>0</v>
      </c>
      <c r="M139" s="190">
        <v>1</v>
      </c>
      <c r="N139" s="190">
        <v>2</v>
      </c>
      <c r="O139" s="190">
        <v>1</v>
      </c>
      <c r="P139" s="190">
        <f t="shared" si="25"/>
        <v>29</v>
      </c>
      <c r="Q139" s="190">
        <v>0</v>
      </c>
      <c r="R139" s="190">
        <v>0</v>
      </c>
      <c r="S139" s="190">
        <v>0</v>
      </c>
      <c r="T139" s="508">
        <v>0</v>
      </c>
      <c r="U139" s="646">
        <f t="shared" si="33"/>
        <v>29</v>
      </c>
    </row>
    <row r="140" spans="1:21" x14ac:dyDescent="0.3">
      <c r="A140" s="1148"/>
      <c r="B140" s="116" t="s">
        <v>260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52</v>
      </c>
      <c r="K140" s="90">
        <v>56</v>
      </c>
      <c r="L140" s="90">
        <v>2</v>
      </c>
      <c r="M140" s="90">
        <v>60</v>
      </c>
      <c r="N140" s="90">
        <v>91</v>
      </c>
      <c r="O140" s="90">
        <v>36</v>
      </c>
      <c r="P140" s="90">
        <f t="shared" si="25"/>
        <v>297</v>
      </c>
      <c r="Q140" s="90">
        <v>0</v>
      </c>
      <c r="R140" s="90">
        <v>0</v>
      </c>
      <c r="S140" s="90">
        <v>0</v>
      </c>
      <c r="T140" s="474">
        <v>0</v>
      </c>
      <c r="U140" s="647">
        <f t="shared" si="33"/>
        <v>297</v>
      </c>
    </row>
    <row r="141" spans="1:21" x14ac:dyDescent="0.3">
      <c r="A141" s="1148"/>
      <c r="B141" s="116" t="s">
        <v>261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216</v>
      </c>
      <c r="K141" s="90">
        <v>224</v>
      </c>
      <c r="L141" s="90">
        <v>250</v>
      </c>
      <c r="M141" s="90">
        <v>147</v>
      </c>
      <c r="N141" s="90">
        <v>157</v>
      </c>
      <c r="O141" s="90">
        <v>211</v>
      </c>
      <c r="P141" s="90">
        <f t="shared" si="25"/>
        <v>1205</v>
      </c>
      <c r="Q141" s="90">
        <v>0</v>
      </c>
      <c r="R141" s="90">
        <v>0</v>
      </c>
      <c r="S141" s="90">
        <v>0</v>
      </c>
      <c r="T141" s="474">
        <v>0</v>
      </c>
      <c r="U141" s="647">
        <f t="shared" si="33"/>
        <v>1205</v>
      </c>
    </row>
    <row r="142" spans="1:21" x14ac:dyDescent="0.3">
      <c r="A142" s="1148"/>
      <c r="B142" s="116" t="s">
        <v>91</v>
      </c>
      <c r="C142" s="90">
        <v>0</v>
      </c>
      <c r="D142" s="90">
        <v>0</v>
      </c>
      <c r="E142" s="90">
        <v>0</v>
      </c>
      <c r="F142" s="90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f t="shared" si="25"/>
        <v>0</v>
      </c>
      <c r="Q142" s="90">
        <v>0</v>
      </c>
      <c r="R142" s="90">
        <v>0</v>
      </c>
      <c r="S142" s="90">
        <v>0</v>
      </c>
      <c r="T142" s="474">
        <v>0</v>
      </c>
      <c r="U142" s="647">
        <f t="shared" si="33"/>
        <v>0</v>
      </c>
    </row>
    <row r="143" spans="1:21" x14ac:dyDescent="0.3">
      <c r="A143" s="1149"/>
      <c r="B143" s="622" t="s">
        <v>29</v>
      </c>
      <c r="C143" s="194">
        <v>0</v>
      </c>
      <c r="D143" s="194">
        <v>0</v>
      </c>
      <c r="E143" s="194">
        <v>0</v>
      </c>
      <c r="F143" s="194">
        <v>0</v>
      </c>
      <c r="G143" s="194">
        <v>0</v>
      </c>
      <c r="H143" s="194">
        <v>0</v>
      </c>
      <c r="I143" s="194">
        <v>0</v>
      </c>
      <c r="J143" s="194">
        <f>J139+J140+J141+J142</f>
        <v>278</v>
      </c>
      <c r="K143" s="194">
        <f t="shared" ref="K143:O143" si="35">K139+K140+K141+K142</f>
        <v>295</v>
      </c>
      <c r="L143" s="194">
        <f t="shared" si="35"/>
        <v>252</v>
      </c>
      <c r="M143" s="194">
        <f t="shared" si="35"/>
        <v>208</v>
      </c>
      <c r="N143" s="194">
        <f t="shared" si="35"/>
        <v>250</v>
      </c>
      <c r="O143" s="194">
        <f t="shared" si="35"/>
        <v>248</v>
      </c>
      <c r="P143" s="194">
        <f t="shared" si="25"/>
        <v>1531</v>
      </c>
      <c r="Q143" s="194">
        <v>0</v>
      </c>
      <c r="R143" s="194">
        <v>0</v>
      </c>
      <c r="S143" s="194">
        <v>0</v>
      </c>
      <c r="T143" s="507">
        <v>0</v>
      </c>
      <c r="U143" s="648">
        <f t="shared" si="33"/>
        <v>1531</v>
      </c>
    </row>
    <row r="144" spans="1:21" x14ac:dyDescent="0.3">
      <c r="A144" s="1141" t="s">
        <v>206</v>
      </c>
      <c r="B144" s="635" t="s">
        <v>88</v>
      </c>
      <c r="C144" s="89">
        <v>0</v>
      </c>
      <c r="D144" s="89">
        <v>1</v>
      </c>
      <c r="E144" s="89">
        <v>0</v>
      </c>
      <c r="F144" s="89">
        <v>0</v>
      </c>
      <c r="G144" s="89">
        <v>0</v>
      </c>
      <c r="H144" s="89">
        <v>0</v>
      </c>
      <c r="I144" s="89">
        <v>1</v>
      </c>
      <c r="J144" s="89">
        <v>0</v>
      </c>
      <c r="K144" s="89">
        <v>0</v>
      </c>
      <c r="L144" s="89">
        <v>0</v>
      </c>
      <c r="M144" s="89">
        <v>0</v>
      </c>
      <c r="N144" s="89">
        <v>0</v>
      </c>
      <c r="O144" s="89">
        <v>0</v>
      </c>
      <c r="P144" s="89">
        <f t="shared" si="25"/>
        <v>0</v>
      </c>
      <c r="Q144" s="89">
        <v>0</v>
      </c>
      <c r="R144" s="89">
        <v>0</v>
      </c>
      <c r="S144" s="89">
        <v>0</v>
      </c>
      <c r="T144" s="644">
        <v>0</v>
      </c>
      <c r="U144" s="652">
        <f t="shared" si="33"/>
        <v>1</v>
      </c>
    </row>
    <row r="145" spans="1:21" x14ac:dyDescent="0.3">
      <c r="A145" s="1142"/>
      <c r="B145" s="632" t="s">
        <v>260</v>
      </c>
      <c r="C145" s="90">
        <v>0</v>
      </c>
      <c r="D145" s="90">
        <v>7</v>
      </c>
      <c r="E145" s="90">
        <v>2</v>
      </c>
      <c r="F145" s="90">
        <v>1</v>
      </c>
      <c r="G145" s="90">
        <v>3</v>
      </c>
      <c r="H145" s="90">
        <v>0</v>
      </c>
      <c r="I145" s="90">
        <v>13</v>
      </c>
      <c r="J145" s="90">
        <v>1</v>
      </c>
      <c r="K145" s="90">
        <v>0</v>
      </c>
      <c r="L145" s="90">
        <v>0</v>
      </c>
      <c r="M145" s="90">
        <v>1</v>
      </c>
      <c r="N145" s="90">
        <v>2</v>
      </c>
      <c r="O145" s="90">
        <v>1</v>
      </c>
      <c r="P145" s="90">
        <f t="shared" si="25"/>
        <v>5</v>
      </c>
      <c r="Q145" s="90">
        <v>0</v>
      </c>
      <c r="R145" s="90">
        <v>0</v>
      </c>
      <c r="S145" s="90">
        <v>0</v>
      </c>
      <c r="T145" s="474">
        <v>0</v>
      </c>
      <c r="U145" s="647">
        <f t="shared" si="33"/>
        <v>18</v>
      </c>
    </row>
    <row r="146" spans="1:21" x14ac:dyDescent="0.3">
      <c r="A146" s="1142"/>
      <c r="B146" s="632" t="s">
        <v>261</v>
      </c>
      <c r="C146" s="90">
        <v>0</v>
      </c>
      <c r="D146" s="90">
        <v>0</v>
      </c>
      <c r="E146" s="90">
        <v>1</v>
      </c>
      <c r="F146" s="90">
        <v>0</v>
      </c>
      <c r="G146" s="90">
        <v>0</v>
      </c>
      <c r="H146" s="90">
        <v>0</v>
      </c>
      <c r="I146" s="90">
        <v>1</v>
      </c>
      <c r="J146" s="90">
        <v>0</v>
      </c>
      <c r="K146" s="90">
        <v>1</v>
      </c>
      <c r="L146" s="90">
        <v>0</v>
      </c>
      <c r="M146" s="90">
        <v>0</v>
      </c>
      <c r="N146" s="90">
        <v>1</v>
      </c>
      <c r="O146" s="90">
        <v>1</v>
      </c>
      <c r="P146" s="90">
        <f t="shared" si="25"/>
        <v>3</v>
      </c>
      <c r="Q146" s="90">
        <v>0</v>
      </c>
      <c r="R146" s="90">
        <v>0</v>
      </c>
      <c r="S146" s="90">
        <v>0</v>
      </c>
      <c r="T146" s="474">
        <v>0</v>
      </c>
      <c r="U146" s="647">
        <f t="shared" si="33"/>
        <v>4</v>
      </c>
    </row>
    <row r="147" spans="1:21" x14ac:dyDescent="0.3">
      <c r="A147" s="1142"/>
      <c r="B147" s="632" t="s">
        <v>91</v>
      </c>
      <c r="C147" s="90">
        <v>0</v>
      </c>
      <c r="D147" s="90">
        <v>0</v>
      </c>
      <c r="E147" s="90">
        <v>0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f t="shared" si="25"/>
        <v>0</v>
      </c>
      <c r="Q147" s="90">
        <v>0</v>
      </c>
      <c r="R147" s="90">
        <v>0</v>
      </c>
      <c r="S147" s="90">
        <v>0</v>
      </c>
      <c r="T147" s="474">
        <v>0</v>
      </c>
      <c r="U147" s="647">
        <f t="shared" si="33"/>
        <v>0</v>
      </c>
    </row>
    <row r="148" spans="1:21" x14ac:dyDescent="0.3">
      <c r="A148" s="1142"/>
      <c r="B148" s="633" t="s">
        <v>29</v>
      </c>
      <c r="C148" s="194">
        <v>0</v>
      </c>
      <c r="D148" s="194">
        <v>8</v>
      </c>
      <c r="E148" s="194">
        <v>3</v>
      </c>
      <c r="F148" s="194">
        <v>1</v>
      </c>
      <c r="G148" s="194">
        <v>3</v>
      </c>
      <c r="H148" s="194">
        <v>0</v>
      </c>
      <c r="I148" s="194">
        <f>D148+E148+F148+G148</f>
        <v>15</v>
      </c>
      <c r="J148" s="194">
        <f>J144+J145+J146+J147</f>
        <v>1</v>
      </c>
      <c r="K148" s="194">
        <f t="shared" ref="K148:O148" si="36">K144+K145+K146+K147</f>
        <v>1</v>
      </c>
      <c r="L148" s="194">
        <f t="shared" si="36"/>
        <v>0</v>
      </c>
      <c r="M148" s="194">
        <f t="shared" si="36"/>
        <v>1</v>
      </c>
      <c r="N148" s="194">
        <f t="shared" si="36"/>
        <v>3</v>
      </c>
      <c r="O148" s="194">
        <f t="shared" si="36"/>
        <v>2</v>
      </c>
      <c r="P148" s="194">
        <f t="shared" si="25"/>
        <v>8</v>
      </c>
      <c r="Q148" s="194">
        <v>0</v>
      </c>
      <c r="R148" s="194">
        <v>0</v>
      </c>
      <c r="S148" s="194">
        <v>0</v>
      </c>
      <c r="T148" s="507">
        <v>0</v>
      </c>
      <c r="U148" s="648">
        <f t="shared" si="33"/>
        <v>23</v>
      </c>
    </row>
    <row r="149" spans="1:21" x14ac:dyDescent="0.3">
      <c r="A149" s="1040" t="s">
        <v>207</v>
      </c>
      <c r="B149" s="537" t="s">
        <v>88</v>
      </c>
      <c r="C149" s="89">
        <v>0</v>
      </c>
      <c r="D149" s="89">
        <v>0</v>
      </c>
      <c r="E149" s="89">
        <v>0</v>
      </c>
      <c r="F149" s="89">
        <v>0</v>
      </c>
      <c r="G149" s="89">
        <v>0</v>
      </c>
      <c r="H149" s="89">
        <v>0</v>
      </c>
      <c r="I149" s="89">
        <v>0</v>
      </c>
      <c r="J149" s="89">
        <v>11</v>
      </c>
      <c r="K149" s="89">
        <v>0</v>
      </c>
      <c r="L149" s="89">
        <v>3</v>
      </c>
      <c r="M149" s="89">
        <v>0</v>
      </c>
      <c r="N149" s="89">
        <v>0</v>
      </c>
      <c r="O149" s="89">
        <v>0</v>
      </c>
      <c r="P149" s="89">
        <f t="shared" si="25"/>
        <v>14</v>
      </c>
      <c r="Q149" s="89">
        <v>0</v>
      </c>
      <c r="R149" s="89">
        <v>0</v>
      </c>
      <c r="S149" s="89">
        <v>0</v>
      </c>
      <c r="T149" s="644">
        <v>0</v>
      </c>
      <c r="U149" s="646">
        <f t="shared" si="33"/>
        <v>14</v>
      </c>
    </row>
    <row r="150" spans="1:21" x14ac:dyDescent="0.3">
      <c r="A150" s="1040"/>
      <c r="B150" s="116" t="s">
        <v>260</v>
      </c>
      <c r="C150" s="90">
        <v>0</v>
      </c>
      <c r="D150" s="90">
        <v>0</v>
      </c>
      <c r="E150" s="90">
        <v>0</v>
      </c>
      <c r="F150" s="90">
        <v>0</v>
      </c>
      <c r="G150" s="90">
        <v>0</v>
      </c>
      <c r="H150" s="90">
        <v>0</v>
      </c>
      <c r="I150" s="90">
        <v>0</v>
      </c>
      <c r="J150" s="90">
        <v>61</v>
      </c>
      <c r="K150" s="90">
        <v>27</v>
      </c>
      <c r="L150" s="90">
        <v>27</v>
      </c>
      <c r="M150" s="90">
        <v>142</v>
      </c>
      <c r="N150" s="90">
        <v>134</v>
      </c>
      <c r="O150" s="90">
        <v>91</v>
      </c>
      <c r="P150" s="90">
        <f t="shared" si="25"/>
        <v>482</v>
      </c>
      <c r="Q150" s="90">
        <v>0</v>
      </c>
      <c r="R150" s="90">
        <v>0</v>
      </c>
      <c r="S150" s="90">
        <v>0</v>
      </c>
      <c r="T150" s="474">
        <v>0</v>
      </c>
      <c r="U150" s="647">
        <f t="shared" si="33"/>
        <v>482</v>
      </c>
    </row>
    <row r="151" spans="1:21" x14ac:dyDescent="0.3">
      <c r="A151" s="1040"/>
      <c r="B151" s="116" t="s">
        <v>261</v>
      </c>
      <c r="C151" s="90">
        <v>0</v>
      </c>
      <c r="D151" s="90">
        <v>0</v>
      </c>
      <c r="E151" s="90">
        <v>0</v>
      </c>
      <c r="F151" s="90">
        <v>0</v>
      </c>
      <c r="G151" s="90">
        <v>0</v>
      </c>
      <c r="H151" s="90">
        <v>0</v>
      </c>
      <c r="I151" s="90">
        <v>0</v>
      </c>
      <c r="J151" s="90">
        <v>124</v>
      </c>
      <c r="K151" s="90">
        <v>123</v>
      </c>
      <c r="L151" s="90">
        <v>163</v>
      </c>
      <c r="M151" s="90">
        <v>71</v>
      </c>
      <c r="N151" s="90">
        <v>79</v>
      </c>
      <c r="O151" s="90">
        <v>133</v>
      </c>
      <c r="P151" s="90">
        <f t="shared" si="25"/>
        <v>693</v>
      </c>
      <c r="Q151" s="90">
        <v>0</v>
      </c>
      <c r="R151" s="90">
        <v>0</v>
      </c>
      <c r="S151" s="90">
        <v>0</v>
      </c>
      <c r="T151" s="474">
        <v>0</v>
      </c>
      <c r="U151" s="647">
        <f t="shared" si="33"/>
        <v>693</v>
      </c>
    </row>
    <row r="152" spans="1:21" x14ac:dyDescent="0.3">
      <c r="A152" s="1040"/>
      <c r="B152" s="116" t="s">
        <v>91</v>
      </c>
      <c r="C152" s="90">
        <v>0</v>
      </c>
      <c r="D152" s="90">
        <v>0</v>
      </c>
      <c r="E152" s="90">
        <v>0</v>
      </c>
      <c r="F152" s="90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f t="shared" si="25"/>
        <v>0</v>
      </c>
      <c r="Q152" s="90">
        <v>0</v>
      </c>
      <c r="R152" s="90">
        <v>0</v>
      </c>
      <c r="S152" s="90">
        <v>0</v>
      </c>
      <c r="T152" s="474">
        <v>0</v>
      </c>
      <c r="U152" s="647">
        <f t="shared" si="33"/>
        <v>0</v>
      </c>
    </row>
    <row r="153" spans="1:21" x14ac:dyDescent="0.3">
      <c r="A153" s="1040"/>
      <c r="B153" s="402" t="s">
        <v>29</v>
      </c>
      <c r="C153" s="91">
        <v>0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f>J149+J150+J151+J152</f>
        <v>196</v>
      </c>
      <c r="K153" s="91">
        <f t="shared" ref="K153:O153" si="37">K149+K150+K151+K152</f>
        <v>150</v>
      </c>
      <c r="L153" s="91">
        <f t="shared" si="37"/>
        <v>193</v>
      </c>
      <c r="M153" s="91">
        <f t="shared" si="37"/>
        <v>213</v>
      </c>
      <c r="N153" s="91">
        <f t="shared" si="37"/>
        <v>213</v>
      </c>
      <c r="O153" s="91">
        <f t="shared" si="37"/>
        <v>224</v>
      </c>
      <c r="P153" s="91">
        <f t="shared" si="25"/>
        <v>1189</v>
      </c>
      <c r="Q153" s="91">
        <v>0</v>
      </c>
      <c r="R153" s="91">
        <v>0</v>
      </c>
      <c r="S153" s="91">
        <v>0</v>
      </c>
      <c r="T153" s="645">
        <v>0</v>
      </c>
      <c r="U153" s="648">
        <f t="shared" si="33"/>
        <v>1189</v>
      </c>
    </row>
    <row r="154" spans="1:21" x14ac:dyDescent="0.3">
      <c r="A154" s="1142" t="s">
        <v>208</v>
      </c>
      <c r="B154" s="631" t="s">
        <v>88</v>
      </c>
      <c r="C154" s="190">
        <v>0</v>
      </c>
      <c r="D154" s="190">
        <v>0</v>
      </c>
      <c r="E154" s="190">
        <v>0</v>
      </c>
      <c r="F154" s="190">
        <v>0</v>
      </c>
      <c r="G154" s="190">
        <v>0</v>
      </c>
      <c r="H154" s="190">
        <v>0</v>
      </c>
      <c r="I154" s="190">
        <v>0</v>
      </c>
      <c r="J154" s="190">
        <v>3</v>
      </c>
      <c r="K154" s="190">
        <v>3</v>
      </c>
      <c r="L154" s="190">
        <v>6</v>
      </c>
      <c r="M154" s="190">
        <v>5</v>
      </c>
      <c r="N154" s="190">
        <v>5</v>
      </c>
      <c r="O154" s="190">
        <v>2</v>
      </c>
      <c r="P154" s="190">
        <f t="shared" si="25"/>
        <v>24</v>
      </c>
      <c r="Q154" s="190">
        <v>0</v>
      </c>
      <c r="R154" s="190">
        <v>0</v>
      </c>
      <c r="S154" s="190">
        <v>0</v>
      </c>
      <c r="T154" s="508">
        <v>0</v>
      </c>
      <c r="U154" s="646">
        <f t="shared" si="33"/>
        <v>24</v>
      </c>
    </row>
    <row r="155" spans="1:21" x14ac:dyDescent="0.3">
      <c r="A155" s="1142"/>
      <c r="B155" s="632" t="s">
        <v>260</v>
      </c>
      <c r="C155" s="90"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  <c r="I155" s="90">
        <v>0</v>
      </c>
      <c r="J155" s="90">
        <v>189</v>
      </c>
      <c r="K155" s="90">
        <v>179</v>
      </c>
      <c r="L155" s="90">
        <v>222</v>
      </c>
      <c r="M155" s="90">
        <v>244</v>
      </c>
      <c r="N155" s="90">
        <v>224</v>
      </c>
      <c r="O155" s="90">
        <v>297</v>
      </c>
      <c r="P155" s="90">
        <f t="shared" si="25"/>
        <v>1355</v>
      </c>
      <c r="Q155" s="90">
        <v>0</v>
      </c>
      <c r="R155" s="90">
        <v>0</v>
      </c>
      <c r="S155" s="90">
        <v>0</v>
      </c>
      <c r="T155" s="474">
        <v>0</v>
      </c>
      <c r="U155" s="647">
        <f t="shared" si="33"/>
        <v>1355</v>
      </c>
    </row>
    <row r="156" spans="1:21" x14ac:dyDescent="0.3">
      <c r="A156" s="1142"/>
      <c r="B156" s="632" t="s">
        <v>261</v>
      </c>
      <c r="C156" s="90"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  <c r="I156" s="90">
        <v>0</v>
      </c>
      <c r="J156" s="90">
        <v>130</v>
      </c>
      <c r="K156" s="90">
        <v>142</v>
      </c>
      <c r="L156" s="90">
        <v>129</v>
      </c>
      <c r="M156" s="90">
        <v>202</v>
      </c>
      <c r="N156" s="90">
        <v>175</v>
      </c>
      <c r="O156" s="90">
        <v>175</v>
      </c>
      <c r="P156" s="90">
        <f t="shared" si="25"/>
        <v>953</v>
      </c>
      <c r="Q156" s="90">
        <v>0</v>
      </c>
      <c r="R156" s="90">
        <v>0</v>
      </c>
      <c r="S156" s="90">
        <v>0</v>
      </c>
      <c r="T156" s="474">
        <v>0</v>
      </c>
      <c r="U156" s="647">
        <f t="shared" si="33"/>
        <v>953</v>
      </c>
    </row>
    <row r="157" spans="1:21" x14ac:dyDescent="0.3">
      <c r="A157" s="1142"/>
      <c r="B157" s="632" t="s">
        <v>91</v>
      </c>
      <c r="C157" s="90"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2</v>
      </c>
      <c r="L157" s="90">
        <v>0</v>
      </c>
      <c r="M157" s="90">
        <v>0</v>
      </c>
      <c r="N157" s="90">
        <v>0</v>
      </c>
      <c r="O157" s="90">
        <v>0</v>
      </c>
      <c r="P157" s="90">
        <f t="shared" si="25"/>
        <v>2</v>
      </c>
      <c r="Q157" s="90">
        <v>0</v>
      </c>
      <c r="R157" s="90">
        <v>0</v>
      </c>
      <c r="S157" s="90">
        <v>0</v>
      </c>
      <c r="T157" s="474">
        <v>0</v>
      </c>
      <c r="U157" s="647">
        <f t="shared" si="33"/>
        <v>2</v>
      </c>
    </row>
    <row r="158" spans="1:21" x14ac:dyDescent="0.3">
      <c r="A158" s="1146"/>
      <c r="B158" s="634" t="s">
        <v>29</v>
      </c>
      <c r="C158" s="91">
        <v>0</v>
      </c>
      <c r="D158" s="91">
        <v>0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f>J154+J155+J156+J157</f>
        <v>322</v>
      </c>
      <c r="K158" s="91">
        <f t="shared" ref="K158:O158" si="38">K154+K155+K156+K157</f>
        <v>326</v>
      </c>
      <c r="L158" s="91">
        <f t="shared" si="38"/>
        <v>357</v>
      </c>
      <c r="M158" s="91">
        <f t="shared" si="38"/>
        <v>451</v>
      </c>
      <c r="N158" s="91">
        <f t="shared" si="38"/>
        <v>404</v>
      </c>
      <c r="O158" s="91">
        <f t="shared" si="38"/>
        <v>474</v>
      </c>
      <c r="P158" s="91">
        <f t="shared" si="25"/>
        <v>2334</v>
      </c>
      <c r="Q158" s="91">
        <v>0</v>
      </c>
      <c r="R158" s="91">
        <v>0</v>
      </c>
      <c r="S158" s="91">
        <v>0</v>
      </c>
      <c r="T158" s="645">
        <v>0</v>
      </c>
      <c r="U158" s="651">
        <f t="shared" si="33"/>
        <v>2334</v>
      </c>
    </row>
    <row r="159" spans="1:21" x14ac:dyDescent="0.3">
      <c r="A159" s="1153" t="s">
        <v>258</v>
      </c>
      <c r="B159" s="653" t="s">
        <v>88</v>
      </c>
      <c r="C159" s="540">
        <f>C4+C9+C14+C19+C24+C29+C34+C39+C44+C49+C54+C59+C64+C69+C74+C79+C84+C89+C94+C99+C104+C109+C114+C119+C124+C129+C134+C139+C144+C149+C154</f>
        <v>0</v>
      </c>
      <c r="D159" s="540">
        <f t="shared" ref="D159:T163" si="39">D4+D9+D14+D19+D24+D29+D34+D39+D44+D49+D54+D59+D64+D69+D74+D79+D84+D89+D94+D99+D104+D109+D114+D119+D124+D129+D134+D139+D144+D149+D154</f>
        <v>1</v>
      </c>
      <c r="E159" s="540">
        <f t="shared" si="39"/>
        <v>0</v>
      </c>
      <c r="F159" s="540">
        <f t="shared" si="39"/>
        <v>0</v>
      </c>
      <c r="G159" s="540">
        <f t="shared" si="39"/>
        <v>0</v>
      </c>
      <c r="H159" s="540">
        <f t="shared" si="39"/>
        <v>0</v>
      </c>
      <c r="I159" s="540">
        <f t="shared" si="39"/>
        <v>1</v>
      </c>
      <c r="J159" s="540">
        <f t="shared" si="39"/>
        <v>95</v>
      </c>
      <c r="K159" s="540">
        <f t="shared" si="39"/>
        <v>75</v>
      </c>
      <c r="L159" s="540">
        <f t="shared" si="39"/>
        <v>80</v>
      </c>
      <c r="M159" s="540">
        <f t="shared" si="39"/>
        <v>43</v>
      </c>
      <c r="N159" s="540">
        <f t="shared" si="39"/>
        <v>43</v>
      </c>
      <c r="O159" s="540">
        <f t="shared" si="39"/>
        <v>51</v>
      </c>
      <c r="P159" s="540">
        <f t="shared" si="39"/>
        <v>387</v>
      </c>
      <c r="Q159" s="540">
        <f t="shared" si="39"/>
        <v>0</v>
      </c>
      <c r="R159" s="540">
        <f t="shared" si="39"/>
        <v>0</v>
      </c>
      <c r="S159" s="540">
        <f t="shared" si="39"/>
        <v>1</v>
      </c>
      <c r="T159" s="654">
        <f t="shared" si="39"/>
        <v>1</v>
      </c>
      <c r="U159" s="646">
        <f>I159+P159+T159</f>
        <v>389</v>
      </c>
    </row>
    <row r="160" spans="1:21" x14ac:dyDescent="0.3">
      <c r="A160" s="1154"/>
      <c r="B160" s="650" t="s">
        <v>260</v>
      </c>
      <c r="C160" s="539">
        <f t="shared" ref="C160:R163" si="40">C5+C10+C15+C20+C25+C30+C35+C40+C45+C50+C55+C60+C65+C70+C75+C80+C85+C90+C95+C100+C105+C110+C115+C120+C125+C130+C135+C140+C145+C150+C155</f>
        <v>0</v>
      </c>
      <c r="D160" s="539">
        <f t="shared" si="40"/>
        <v>7</v>
      </c>
      <c r="E160" s="539">
        <f t="shared" si="40"/>
        <v>2</v>
      </c>
      <c r="F160" s="539">
        <f t="shared" si="40"/>
        <v>1</v>
      </c>
      <c r="G160" s="539">
        <f t="shared" si="40"/>
        <v>3</v>
      </c>
      <c r="H160" s="539">
        <f t="shared" si="40"/>
        <v>0</v>
      </c>
      <c r="I160" s="539">
        <f t="shared" si="40"/>
        <v>13</v>
      </c>
      <c r="J160" s="539">
        <f t="shared" si="40"/>
        <v>1747</v>
      </c>
      <c r="K160" s="539">
        <f t="shared" si="40"/>
        <v>1754</v>
      </c>
      <c r="L160" s="539">
        <f t="shared" si="40"/>
        <v>1679</v>
      </c>
      <c r="M160" s="539">
        <f t="shared" si="40"/>
        <v>2837</v>
      </c>
      <c r="N160" s="539">
        <f t="shared" si="40"/>
        <v>2560</v>
      </c>
      <c r="O160" s="539">
        <f t="shared" si="40"/>
        <v>2675</v>
      </c>
      <c r="P160" s="539">
        <f t="shared" si="40"/>
        <v>13252</v>
      </c>
      <c r="Q160" s="539">
        <f t="shared" si="40"/>
        <v>3</v>
      </c>
      <c r="R160" s="539">
        <f t="shared" si="40"/>
        <v>12</v>
      </c>
      <c r="S160" s="539">
        <f t="shared" si="39"/>
        <v>15</v>
      </c>
      <c r="T160" s="649">
        <f t="shared" si="39"/>
        <v>30</v>
      </c>
      <c r="U160" s="647">
        <f t="shared" si="33"/>
        <v>13295</v>
      </c>
    </row>
    <row r="161" spans="1:21" x14ac:dyDescent="0.3">
      <c r="A161" s="1154"/>
      <c r="B161" s="650" t="s">
        <v>261</v>
      </c>
      <c r="C161" s="539">
        <f t="shared" si="40"/>
        <v>0</v>
      </c>
      <c r="D161" s="539">
        <f t="shared" si="39"/>
        <v>0</v>
      </c>
      <c r="E161" s="539">
        <f t="shared" si="39"/>
        <v>1</v>
      </c>
      <c r="F161" s="539">
        <f t="shared" si="39"/>
        <v>0</v>
      </c>
      <c r="G161" s="539">
        <f t="shared" si="39"/>
        <v>0</v>
      </c>
      <c r="H161" s="539">
        <f t="shared" si="39"/>
        <v>0</v>
      </c>
      <c r="I161" s="539">
        <f t="shared" si="39"/>
        <v>1</v>
      </c>
      <c r="J161" s="539">
        <f t="shared" si="39"/>
        <v>3498</v>
      </c>
      <c r="K161" s="539">
        <f t="shared" si="39"/>
        <v>3414</v>
      </c>
      <c r="L161" s="539">
        <f t="shared" si="39"/>
        <v>3600</v>
      </c>
      <c r="M161" s="539">
        <f t="shared" si="39"/>
        <v>2398</v>
      </c>
      <c r="N161" s="539">
        <f t="shared" si="39"/>
        <v>2543</v>
      </c>
      <c r="O161" s="539">
        <f t="shared" si="39"/>
        <v>2767</v>
      </c>
      <c r="P161" s="539">
        <f t="shared" si="39"/>
        <v>18220</v>
      </c>
      <c r="Q161" s="539">
        <f t="shared" si="39"/>
        <v>27</v>
      </c>
      <c r="R161" s="539">
        <f t="shared" si="39"/>
        <v>10</v>
      </c>
      <c r="S161" s="539">
        <f t="shared" si="39"/>
        <v>15</v>
      </c>
      <c r="T161" s="649">
        <f t="shared" si="39"/>
        <v>52</v>
      </c>
      <c r="U161" s="647">
        <f t="shared" si="33"/>
        <v>18273</v>
      </c>
    </row>
    <row r="162" spans="1:21" x14ac:dyDescent="0.3">
      <c r="A162" s="1154"/>
      <c r="B162" s="650" t="s">
        <v>91</v>
      </c>
      <c r="C162" s="539">
        <f t="shared" si="40"/>
        <v>0</v>
      </c>
      <c r="D162" s="539">
        <f t="shared" si="39"/>
        <v>0</v>
      </c>
      <c r="E162" s="539">
        <f t="shared" si="39"/>
        <v>0</v>
      </c>
      <c r="F162" s="539">
        <f t="shared" si="39"/>
        <v>0</v>
      </c>
      <c r="G162" s="539">
        <f t="shared" si="39"/>
        <v>0</v>
      </c>
      <c r="H162" s="539">
        <f t="shared" si="39"/>
        <v>0</v>
      </c>
      <c r="I162" s="539">
        <f t="shared" si="39"/>
        <v>0</v>
      </c>
      <c r="J162" s="539">
        <f t="shared" si="39"/>
        <v>0</v>
      </c>
      <c r="K162" s="539">
        <f t="shared" si="39"/>
        <v>7</v>
      </c>
      <c r="L162" s="539">
        <f t="shared" si="39"/>
        <v>8</v>
      </c>
      <c r="M162" s="539">
        <f t="shared" si="39"/>
        <v>5</v>
      </c>
      <c r="N162" s="539">
        <f t="shared" si="39"/>
        <v>5</v>
      </c>
      <c r="O162" s="539">
        <f t="shared" si="39"/>
        <v>4</v>
      </c>
      <c r="P162" s="539">
        <f t="shared" si="39"/>
        <v>29</v>
      </c>
      <c r="Q162" s="539">
        <f t="shared" si="39"/>
        <v>0</v>
      </c>
      <c r="R162" s="539">
        <f t="shared" si="39"/>
        <v>0</v>
      </c>
      <c r="S162" s="539">
        <f t="shared" si="39"/>
        <v>0</v>
      </c>
      <c r="T162" s="649">
        <f t="shared" si="39"/>
        <v>0</v>
      </c>
      <c r="U162" s="647">
        <f t="shared" si="33"/>
        <v>29</v>
      </c>
    </row>
    <row r="163" spans="1:21" x14ac:dyDescent="0.3">
      <c r="A163" s="1155"/>
      <c r="B163" s="655" t="s">
        <v>29</v>
      </c>
      <c r="C163" s="656">
        <f t="shared" si="40"/>
        <v>0</v>
      </c>
      <c r="D163" s="656">
        <f t="shared" si="39"/>
        <v>8</v>
      </c>
      <c r="E163" s="656">
        <f t="shared" si="39"/>
        <v>3</v>
      </c>
      <c r="F163" s="656">
        <f t="shared" si="39"/>
        <v>1</v>
      </c>
      <c r="G163" s="656">
        <f t="shared" si="39"/>
        <v>3</v>
      </c>
      <c r="H163" s="656">
        <f t="shared" si="39"/>
        <v>0</v>
      </c>
      <c r="I163" s="656">
        <f t="shared" si="39"/>
        <v>15</v>
      </c>
      <c r="J163" s="656">
        <f t="shared" si="39"/>
        <v>5340</v>
      </c>
      <c r="K163" s="656">
        <f t="shared" si="39"/>
        <v>5250</v>
      </c>
      <c r="L163" s="656">
        <f t="shared" si="39"/>
        <v>5367</v>
      </c>
      <c r="M163" s="656">
        <f t="shared" si="39"/>
        <v>5283</v>
      </c>
      <c r="N163" s="656">
        <f t="shared" si="39"/>
        <v>5151</v>
      </c>
      <c r="O163" s="656">
        <f t="shared" si="39"/>
        <v>5497</v>
      </c>
      <c r="P163" s="656">
        <f t="shared" si="39"/>
        <v>31888</v>
      </c>
      <c r="Q163" s="656">
        <f t="shared" si="39"/>
        <v>30</v>
      </c>
      <c r="R163" s="656">
        <f t="shared" si="39"/>
        <v>22</v>
      </c>
      <c r="S163" s="656">
        <f t="shared" si="39"/>
        <v>31</v>
      </c>
      <c r="T163" s="657">
        <f t="shared" si="39"/>
        <v>83</v>
      </c>
      <c r="U163" s="648">
        <f>I163+P163+T163</f>
        <v>31986</v>
      </c>
    </row>
    <row r="164" spans="1:21" x14ac:dyDescent="0.3">
      <c r="A164" s="1141" t="s">
        <v>210</v>
      </c>
      <c r="B164" s="635" t="s">
        <v>88</v>
      </c>
      <c r="C164" s="89">
        <v>0</v>
      </c>
      <c r="D164" s="89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1</v>
      </c>
      <c r="K164" s="89">
        <v>4</v>
      </c>
      <c r="L164" s="89">
        <v>0</v>
      </c>
      <c r="M164" s="89">
        <v>0</v>
      </c>
      <c r="N164" s="89">
        <v>3</v>
      </c>
      <c r="O164" s="89">
        <v>3</v>
      </c>
      <c r="P164" s="89">
        <f t="shared" ref="P164:P225" si="41">J164+K164+L164+M164+N164+O164</f>
        <v>11</v>
      </c>
      <c r="Q164" s="89">
        <v>0</v>
      </c>
      <c r="R164" s="89">
        <v>0</v>
      </c>
      <c r="S164" s="89">
        <v>0</v>
      </c>
      <c r="T164" s="644">
        <v>0</v>
      </c>
      <c r="U164" s="652">
        <f>I164+P164+T164</f>
        <v>11</v>
      </c>
    </row>
    <row r="165" spans="1:21" x14ac:dyDescent="0.3">
      <c r="A165" s="1142"/>
      <c r="B165" s="632" t="s">
        <v>260</v>
      </c>
      <c r="C165" s="90">
        <v>0</v>
      </c>
      <c r="D165" s="90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v>80</v>
      </c>
      <c r="K165" s="90">
        <v>98</v>
      </c>
      <c r="L165" s="90">
        <v>81</v>
      </c>
      <c r="M165" s="90">
        <v>134</v>
      </c>
      <c r="N165" s="90">
        <v>205</v>
      </c>
      <c r="O165" s="90">
        <v>244</v>
      </c>
      <c r="P165" s="90">
        <f>J165+K165+L165+M165+N165+O165</f>
        <v>842</v>
      </c>
      <c r="Q165" s="90">
        <v>0</v>
      </c>
      <c r="R165" s="90">
        <v>0</v>
      </c>
      <c r="S165" s="90">
        <v>0</v>
      </c>
      <c r="T165" s="474">
        <v>0</v>
      </c>
      <c r="U165" s="647">
        <f t="shared" si="33"/>
        <v>842</v>
      </c>
    </row>
    <row r="166" spans="1:21" x14ac:dyDescent="0.3">
      <c r="A166" s="1142"/>
      <c r="B166" s="632" t="s">
        <v>261</v>
      </c>
      <c r="C166" s="90">
        <v>0</v>
      </c>
      <c r="D166" s="90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v>168</v>
      </c>
      <c r="K166" s="90">
        <v>235</v>
      </c>
      <c r="L166" s="90">
        <v>212</v>
      </c>
      <c r="M166" s="90">
        <v>168</v>
      </c>
      <c r="N166" s="90">
        <v>112</v>
      </c>
      <c r="O166" s="90">
        <v>65</v>
      </c>
      <c r="P166" s="90">
        <f t="shared" si="41"/>
        <v>960</v>
      </c>
      <c r="Q166" s="90">
        <v>0</v>
      </c>
      <c r="R166" s="90">
        <v>0</v>
      </c>
      <c r="S166" s="90">
        <v>0</v>
      </c>
      <c r="T166" s="474">
        <v>0</v>
      </c>
      <c r="U166" s="647">
        <f t="shared" si="33"/>
        <v>960</v>
      </c>
    </row>
    <row r="167" spans="1:21" x14ac:dyDescent="0.3">
      <c r="A167" s="1142"/>
      <c r="B167" s="632" t="s">
        <v>91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v>0</v>
      </c>
      <c r="K167" s="90">
        <v>0</v>
      </c>
      <c r="L167" s="90">
        <v>0</v>
      </c>
      <c r="M167" s="90">
        <v>0</v>
      </c>
      <c r="N167" s="90">
        <v>0</v>
      </c>
      <c r="O167" s="90">
        <v>0</v>
      </c>
      <c r="P167" s="90">
        <f t="shared" si="41"/>
        <v>0</v>
      </c>
      <c r="Q167" s="90">
        <v>0</v>
      </c>
      <c r="R167" s="90">
        <v>0</v>
      </c>
      <c r="S167" s="90">
        <v>0</v>
      </c>
      <c r="T167" s="474">
        <v>0</v>
      </c>
      <c r="U167" s="647">
        <f t="shared" si="33"/>
        <v>0</v>
      </c>
    </row>
    <row r="168" spans="1:21" x14ac:dyDescent="0.3">
      <c r="A168" s="1142"/>
      <c r="B168" s="633" t="s">
        <v>29</v>
      </c>
      <c r="C168" s="194">
        <v>0</v>
      </c>
      <c r="D168" s="194">
        <v>0</v>
      </c>
      <c r="E168" s="194">
        <v>0</v>
      </c>
      <c r="F168" s="194">
        <v>0</v>
      </c>
      <c r="G168" s="194">
        <v>0</v>
      </c>
      <c r="H168" s="194">
        <v>0</v>
      </c>
      <c r="I168" s="194">
        <v>0</v>
      </c>
      <c r="J168" s="194">
        <f>J164+J165+J166+J167</f>
        <v>249</v>
      </c>
      <c r="K168" s="194">
        <f t="shared" ref="K168:O168" si="42">K164+K165+K166+K167</f>
        <v>337</v>
      </c>
      <c r="L168" s="194">
        <f t="shared" si="42"/>
        <v>293</v>
      </c>
      <c r="M168" s="194">
        <f t="shared" si="42"/>
        <v>302</v>
      </c>
      <c r="N168" s="194">
        <f t="shared" si="42"/>
        <v>320</v>
      </c>
      <c r="O168" s="194">
        <f t="shared" si="42"/>
        <v>312</v>
      </c>
      <c r="P168" s="194">
        <f>J168+K168+L168+M168+N168+O168</f>
        <v>1813</v>
      </c>
      <c r="Q168" s="194">
        <v>0</v>
      </c>
      <c r="R168" s="194">
        <v>0</v>
      </c>
      <c r="S168" s="194">
        <v>0</v>
      </c>
      <c r="T168" s="507">
        <v>0</v>
      </c>
      <c r="U168" s="648">
        <f t="shared" si="33"/>
        <v>1813</v>
      </c>
    </row>
    <row r="169" spans="1:21" x14ac:dyDescent="0.3">
      <c r="A169" s="1040" t="s">
        <v>211</v>
      </c>
      <c r="B169" s="537" t="s">
        <v>88</v>
      </c>
      <c r="C169" s="89">
        <v>0</v>
      </c>
      <c r="D169" s="89">
        <v>0</v>
      </c>
      <c r="E169" s="89">
        <v>0</v>
      </c>
      <c r="F169" s="89">
        <v>0</v>
      </c>
      <c r="G169" s="89">
        <v>0</v>
      </c>
      <c r="H169" s="89">
        <v>0</v>
      </c>
      <c r="I169" s="89">
        <v>0</v>
      </c>
      <c r="J169" s="89">
        <v>2</v>
      </c>
      <c r="K169" s="89">
        <v>1</v>
      </c>
      <c r="L169" s="89">
        <v>2</v>
      </c>
      <c r="M169" s="89">
        <v>0</v>
      </c>
      <c r="N169" s="89">
        <v>4</v>
      </c>
      <c r="O169" s="89">
        <v>5</v>
      </c>
      <c r="P169" s="89">
        <f t="shared" si="41"/>
        <v>14</v>
      </c>
      <c r="Q169" s="89">
        <v>0</v>
      </c>
      <c r="R169" s="89">
        <v>0</v>
      </c>
      <c r="S169" s="89">
        <v>0</v>
      </c>
      <c r="T169" s="644">
        <v>0</v>
      </c>
      <c r="U169" s="646">
        <f t="shared" si="33"/>
        <v>14</v>
      </c>
    </row>
    <row r="170" spans="1:21" x14ac:dyDescent="0.3">
      <c r="A170" s="1040"/>
      <c r="B170" s="116" t="s">
        <v>260</v>
      </c>
      <c r="C170" s="90">
        <v>0</v>
      </c>
      <c r="D170" s="90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v>277</v>
      </c>
      <c r="K170" s="90">
        <v>318</v>
      </c>
      <c r="L170" s="90">
        <v>309</v>
      </c>
      <c r="M170" s="90">
        <v>280</v>
      </c>
      <c r="N170" s="90">
        <v>244</v>
      </c>
      <c r="O170" s="90">
        <v>321</v>
      </c>
      <c r="P170" s="90">
        <f t="shared" si="41"/>
        <v>1749</v>
      </c>
      <c r="Q170" s="90">
        <v>0</v>
      </c>
      <c r="R170" s="90">
        <v>0</v>
      </c>
      <c r="S170" s="90">
        <v>0</v>
      </c>
      <c r="T170" s="474">
        <v>0</v>
      </c>
      <c r="U170" s="647">
        <f t="shared" si="33"/>
        <v>1749</v>
      </c>
    </row>
    <row r="171" spans="1:21" x14ac:dyDescent="0.3">
      <c r="A171" s="1040"/>
      <c r="B171" s="116" t="s">
        <v>261</v>
      </c>
      <c r="C171" s="90">
        <v>0</v>
      </c>
      <c r="D171" s="90">
        <v>0</v>
      </c>
      <c r="E171" s="90">
        <v>0</v>
      </c>
      <c r="F171" s="90">
        <v>0</v>
      </c>
      <c r="G171" s="90">
        <v>0</v>
      </c>
      <c r="H171" s="90">
        <v>0</v>
      </c>
      <c r="I171" s="90">
        <v>0</v>
      </c>
      <c r="J171" s="90">
        <v>227</v>
      </c>
      <c r="K171" s="90">
        <v>251</v>
      </c>
      <c r="L171" s="90">
        <v>251</v>
      </c>
      <c r="M171" s="90">
        <v>204</v>
      </c>
      <c r="N171" s="90">
        <v>291</v>
      </c>
      <c r="O171" s="90">
        <v>281</v>
      </c>
      <c r="P171" s="90">
        <f t="shared" si="41"/>
        <v>1505</v>
      </c>
      <c r="Q171" s="90">
        <v>0</v>
      </c>
      <c r="R171" s="90">
        <v>0</v>
      </c>
      <c r="S171" s="90">
        <v>0</v>
      </c>
      <c r="T171" s="474">
        <v>0</v>
      </c>
      <c r="U171" s="647">
        <f t="shared" si="33"/>
        <v>1505</v>
      </c>
    </row>
    <row r="172" spans="1:21" x14ac:dyDescent="0.3">
      <c r="A172" s="1040"/>
      <c r="B172" s="116" t="s">
        <v>91</v>
      </c>
      <c r="C172" s="90">
        <v>0</v>
      </c>
      <c r="D172" s="90">
        <v>0</v>
      </c>
      <c r="E172" s="90">
        <v>0</v>
      </c>
      <c r="F172" s="90">
        <v>0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</v>
      </c>
      <c r="M172" s="90">
        <v>0</v>
      </c>
      <c r="N172" s="90">
        <v>0</v>
      </c>
      <c r="O172" s="90">
        <v>0</v>
      </c>
      <c r="P172" s="90">
        <f t="shared" si="41"/>
        <v>1</v>
      </c>
      <c r="Q172" s="90">
        <v>0</v>
      </c>
      <c r="R172" s="90">
        <v>0</v>
      </c>
      <c r="S172" s="90">
        <v>0</v>
      </c>
      <c r="T172" s="474">
        <v>0</v>
      </c>
      <c r="U172" s="647">
        <f t="shared" si="33"/>
        <v>1</v>
      </c>
    </row>
    <row r="173" spans="1:21" x14ac:dyDescent="0.3">
      <c r="A173" s="1040"/>
      <c r="B173" s="402" t="s">
        <v>29</v>
      </c>
      <c r="C173" s="91">
        <v>0</v>
      </c>
      <c r="D173" s="91">
        <v>0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f>J169+J170+J171+J172</f>
        <v>506</v>
      </c>
      <c r="K173" s="91">
        <f t="shared" ref="K173:O173" si="43">K169+K170+K171+K172</f>
        <v>570</v>
      </c>
      <c r="L173" s="91">
        <f t="shared" si="43"/>
        <v>563</v>
      </c>
      <c r="M173" s="91">
        <f t="shared" si="43"/>
        <v>484</v>
      </c>
      <c r="N173" s="91">
        <f t="shared" si="43"/>
        <v>539</v>
      </c>
      <c r="O173" s="91">
        <f t="shared" si="43"/>
        <v>607</v>
      </c>
      <c r="P173" s="91">
        <f t="shared" si="41"/>
        <v>3269</v>
      </c>
      <c r="Q173" s="91">
        <v>0</v>
      </c>
      <c r="R173" s="91">
        <v>0</v>
      </c>
      <c r="S173" s="91">
        <v>0</v>
      </c>
      <c r="T173" s="645">
        <v>0</v>
      </c>
      <c r="U173" s="648">
        <f t="shared" si="33"/>
        <v>3269</v>
      </c>
    </row>
    <row r="174" spans="1:21" x14ac:dyDescent="0.3">
      <c r="A174" s="1142" t="s">
        <v>212</v>
      </c>
      <c r="B174" s="631" t="s">
        <v>88</v>
      </c>
      <c r="C174" s="190">
        <v>0</v>
      </c>
      <c r="D174" s="190">
        <v>0</v>
      </c>
      <c r="E174" s="190">
        <v>0</v>
      </c>
      <c r="F174" s="190">
        <v>0</v>
      </c>
      <c r="G174" s="190">
        <v>0</v>
      </c>
      <c r="H174" s="190">
        <v>0</v>
      </c>
      <c r="I174" s="190">
        <v>0</v>
      </c>
      <c r="J174" s="190">
        <v>6</v>
      </c>
      <c r="K174" s="190">
        <v>3</v>
      </c>
      <c r="L174" s="190">
        <v>6</v>
      </c>
      <c r="M174" s="190">
        <v>2</v>
      </c>
      <c r="N174" s="190">
        <v>0</v>
      </c>
      <c r="O174" s="190">
        <v>1</v>
      </c>
      <c r="P174" s="190">
        <f t="shared" si="41"/>
        <v>18</v>
      </c>
      <c r="Q174" s="190">
        <v>0</v>
      </c>
      <c r="R174" s="190">
        <v>0</v>
      </c>
      <c r="S174" s="190">
        <v>0</v>
      </c>
      <c r="T174" s="508">
        <v>0</v>
      </c>
      <c r="U174" s="646">
        <f t="shared" si="33"/>
        <v>18</v>
      </c>
    </row>
    <row r="175" spans="1:21" x14ac:dyDescent="0.3">
      <c r="A175" s="1142"/>
      <c r="B175" s="632" t="s">
        <v>260</v>
      </c>
      <c r="C175" s="90">
        <v>0</v>
      </c>
      <c r="D175" s="90">
        <v>0</v>
      </c>
      <c r="E175" s="90">
        <v>0</v>
      </c>
      <c r="F175" s="90">
        <v>0</v>
      </c>
      <c r="G175" s="90">
        <v>0</v>
      </c>
      <c r="H175" s="90">
        <v>0</v>
      </c>
      <c r="I175" s="90">
        <v>0</v>
      </c>
      <c r="J175" s="90">
        <v>115</v>
      </c>
      <c r="K175" s="90">
        <v>104</v>
      </c>
      <c r="L175" s="90">
        <v>120</v>
      </c>
      <c r="M175" s="90">
        <v>139</v>
      </c>
      <c r="N175" s="90">
        <v>101</v>
      </c>
      <c r="O175" s="90">
        <v>108</v>
      </c>
      <c r="P175" s="90">
        <f t="shared" si="41"/>
        <v>687</v>
      </c>
      <c r="Q175" s="90">
        <v>0</v>
      </c>
      <c r="R175" s="90">
        <v>0</v>
      </c>
      <c r="S175" s="90">
        <v>0</v>
      </c>
      <c r="T175" s="474">
        <v>0</v>
      </c>
      <c r="U175" s="647">
        <f t="shared" si="33"/>
        <v>687</v>
      </c>
    </row>
    <row r="176" spans="1:21" x14ac:dyDescent="0.3">
      <c r="A176" s="1142"/>
      <c r="B176" s="632" t="s">
        <v>261</v>
      </c>
      <c r="C176" s="90">
        <v>0</v>
      </c>
      <c r="D176" s="90">
        <v>0</v>
      </c>
      <c r="E176" s="90">
        <v>0</v>
      </c>
      <c r="F176" s="90">
        <v>0</v>
      </c>
      <c r="G176" s="90">
        <v>0</v>
      </c>
      <c r="H176" s="90">
        <v>0</v>
      </c>
      <c r="I176" s="90">
        <v>0</v>
      </c>
      <c r="J176" s="90">
        <v>168</v>
      </c>
      <c r="K176" s="90">
        <v>186</v>
      </c>
      <c r="L176" s="90">
        <v>229</v>
      </c>
      <c r="M176" s="90">
        <v>66</v>
      </c>
      <c r="N176" s="90">
        <v>102</v>
      </c>
      <c r="O176" s="90">
        <v>127</v>
      </c>
      <c r="P176" s="90">
        <f t="shared" si="41"/>
        <v>878</v>
      </c>
      <c r="Q176" s="90">
        <v>0</v>
      </c>
      <c r="R176" s="90">
        <v>0</v>
      </c>
      <c r="S176" s="90">
        <v>0</v>
      </c>
      <c r="T176" s="474">
        <v>0</v>
      </c>
      <c r="U176" s="647">
        <f t="shared" si="33"/>
        <v>878</v>
      </c>
    </row>
    <row r="177" spans="1:21" x14ac:dyDescent="0.3">
      <c r="A177" s="1142"/>
      <c r="B177" s="632" t="s">
        <v>91</v>
      </c>
      <c r="C177" s="90">
        <v>0</v>
      </c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0">
        <v>0</v>
      </c>
      <c r="M177" s="90">
        <v>0</v>
      </c>
      <c r="N177" s="90">
        <v>0</v>
      </c>
      <c r="O177" s="90">
        <v>0</v>
      </c>
      <c r="P177" s="90">
        <f t="shared" si="41"/>
        <v>0</v>
      </c>
      <c r="Q177" s="90">
        <v>0</v>
      </c>
      <c r="R177" s="90">
        <v>0</v>
      </c>
      <c r="S177" s="90">
        <v>0</v>
      </c>
      <c r="T177" s="474">
        <v>0</v>
      </c>
      <c r="U177" s="647">
        <f t="shared" si="33"/>
        <v>0</v>
      </c>
    </row>
    <row r="178" spans="1:21" x14ac:dyDescent="0.3">
      <c r="A178" s="1146"/>
      <c r="B178" s="634" t="s">
        <v>29</v>
      </c>
      <c r="C178" s="91">
        <v>0</v>
      </c>
      <c r="D178" s="91">
        <v>0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f>J174+J175+J176+J177</f>
        <v>289</v>
      </c>
      <c r="K178" s="91">
        <f t="shared" ref="K178:O178" si="44">K174+K175+K176+K177</f>
        <v>293</v>
      </c>
      <c r="L178" s="91">
        <f t="shared" si="44"/>
        <v>355</v>
      </c>
      <c r="M178" s="91">
        <f t="shared" si="44"/>
        <v>207</v>
      </c>
      <c r="N178" s="91">
        <f t="shared" si="44"/>
        <v>203</v>
      </c>
      <c r="O178" s="91">
        <f t="shared" si="44"/>
        <v>236</v>
      </c>
      <c r="P178" s="91">
        <f t="shared" si="41"/>
        <v>1583</v>
      </c>
      <c r="Q178" s="91">
        <v>0</v>
      </c>
      <c r="R178" s="91">
        <v>0</v>
      </c>
      <c r="S178" s="91">
        <v>0</v>
      </c>
      <c r="T178" s="645">
        <v>0</v>
      </c>
      <c r="U178" s="651">
        <f t="shared" si="33"/>
        <v>1583</v>
      </c>
    </row>
    <row r="179" spans="1:21" x14ac:dyDescent="0.3">
      <c r="A179" s="1147" t="s">
        <v>213</v>
      </c>
      <c r="B179" s="495" t="s">
        <v>88</v>
      </c>
      <c r="C179" s="190">
        <v>0</v>
      </c>
      <c r="D179" s="190">
        <v>0</v>
      </c>
      <c r="E179" s="190">
        <v>0</v>
      </c>
      <c r="F179" s="190">
        <v>0</v>
      </c>
      <c r="G179" s="190">
        <v>0</v>
      </c>
      <c r="H179" s="190">
        <v>0</v>
      </c>
      <c r="I179" s="190">
        <v>0</v>
      </c>
      <c r="J179" s="190">
        <v>1</v>
      </c>
      <c r="K179" s="190">
        <v>0</v>
      </c>
      <c r="L179" s="190">
        <v>3</v>
      </c>
      <c r="M179" s="190">
        <v>1</v>
      </c>
      <c r="N179" s="190">
        <v>1</v>
      </c>
      <c r="O179" s="190">
        <v>0</v>
      </c>
      <c r="P179" s="190">
        <f t="shared" si="41"/>
        <v>6</v>
      </c>
      <c r="Q179" s="190">
        <v>0</v>
      </c>
      <c r="R179" s="190">
        <v>0</v>
      </c>
      <c r="S179" s="190">
        <v>0</v>
      </c>
      <c r="T179" s="508">
        <v>0</v>
      </c>
      <c r="U179" s="646">
        <f t="shared" si="33"/>
        <v>6</v>
      </c>
    </row>
    <row r="180" spans="1:21" x14ac:dyDescent="0.3">
      <c r="A180" s="1148"/>
      <c r="B180" s="116" t="s">
        <v>260</v>
      </c>
      <c r="C180" s="90">
        <v>0</v>
      </c>
      <c r="D180" s="90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v>12</v>
      </c>
      <c r="K180" s="90">
        <v>9</v>
      </c>
      <c r="L180" s="90">
        <v>10</v>
      </c>
      <c r="M180" s="90">
        <v>38</v>
      </c>
      <c r="N180" s="90">
        <v>29</v>
      </c>
      <c r="O180" s="90">
        <v>25</v>
      </c>
      <c r="P180" s="90">
        <f t="shared" si="41"/>
        <v>123</v>
      </c>
      <c r="Q180" s="90">
        <v>0</v>
      </c>
      <c r="R180" s="90">
        <v>0</v>
      </c>
      <c r="S180" s="90">
        <v>0</v>
      </c>
      <c r="T180" s="474">
        <v>0</v>
      </c>
      <c r="U180" s="647">
        <f t="shared" si="33"/>
        <v>123</v>
      </c>
    </row>
    <row r="181" spans="1:21" x14ac:dyDescent="0.3">
      <c r="A181" s="1148"/>
      <c r="B181" s="116" t="s">
        <v>261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31</v>
      </c>
      <c r="K181" s="90">
        <v>62</v>
      </c>
      <c r="L181" s="90">
        <v>51</v>
      </c>
      <c r="M181" s="90">
        <v>21</v>
      </c>
      <c r="N181" s="90">
        <v>23</v>
      </c>
      <c r="O181" s="90">
        <v>5</v>
      </c>
      <c r="P181" s="90">
        <f t="shared" si="41"/>
        <v>193</v>
      </c>
      <c r="Q181" s="90">
        <v>0</v>
      </c>
      <c r="R181" s="90">
        <v>0</v>
      </c>
      <c r="S181" s="90">
        <v>0</v>
      </c>
      <c r="T181" s="474">
        <v>0</v>
      </c>
      <c r="U181" s="647">
        <f t="shared" si="33"/>
        <v>193</v>
      </c>
    </row>
    <row r="182" spans="1:21" x14ac:dyDescent="0.3">
      <c r="A182" s="1148"/>
      <c r="B182" s="116" t="s">
        <v>91</v>
      </c>
      <c r="C182" s="90">
        <v>0</v>
      </c>
      <c r="D182" s="90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v>0</v>
      </c>
      <c r="K182" s="90">
        <v>0</v>
      </c>
      <c r="L182" s="90">
        <v>0</v>
      </c>
      <c r="M182" s="90">
        <v>0</v>
      </c>
      <c r="N182" s="90">
        <v>0</v>
      </c>
      <c r="O182" s="90">
        <v>0</v>
      </c>
      <c r="P182" s="90">
        <f t="shared" si="41"/>
        <v>0</v>
      </c>
      <c r="Q182" s="90">
        <v>0</v>
      </c>
      <c r="R182" s="90">
        <v>0</v>
      </c>
      <c r="S182" s="90">
        <v>0</v>
      </c>
      <c r="T182" s="474">
        <v>0</v>
      </c>
      <c r="U182" s="647">
        <f t="shared" si="33"/>
        <v>0</v>
      </c>
    </row>
    <row r="183" spans="1:21" x14ac:dyDescent="0.3">
      <c r="A183" s="1149"/>
      <c r="B183" s="622" t="s">
        <v>29</v>
      </c>
      <c r="C183" s="194">
        <v>0</v>
      </c>
      <c r="D183" s="194">
        <v>0</v>
      </c>
      <c r="E183" s="194">
        <v>0</v>
      </c>
      <c r="F183" s="194">
        <v>0</v>
      </c>
      <c r="G183" s="194">
        <v>0</v>
      </c>
      <c r="H183" s="194">
        <v>0</v>
      </c>
      <c r="I183" s="194">
        <v>0</v>
      </c>
      <c r="J183" s="194">
        <f>J179+J180+J181+J182</f>
        <v>44</v>
      </c>
      <c r="K183" s="194">
        <f t="shared" ref="K183:O183" si="45">K179+K180+K181+K182</f>
        <v>71</v>
      </c>
      <c r="L183" s="194">
        <f t="shared" si="45"/>
        <v>64</v>
      </c>
      <c r="M183" s="194">
        <f t="shared" si="45"/>
        <v>60</v>
      </c>
      <c r="N183" s="194">
        <f t="shared" si="45"/>
        <v>53</v>
      </c>
      <c r="O183" s="194">
        <f t="shared" si="45"/>
        <v>30</v>
      </c>
      <c r="P183" s="194">
        <f t="shared" si="41"/>
        <v>322</v>
      </c>
      <c r="Q183" s="194">
        <v>0</v>
      </c>
      <c r="R183" s="194">
        <v>0</v>
      </c>
      <c r="S183" s="194">
        <v>0</v>
      </c>
      <c r="T183" s="507">
        <v>0</v>
      </c>
      <c r="U183" s="648">
        <f t="shared" si="33"/>
        <v>322</v>
      </c>
    </row>
    <row r="184" spans="1:21" x14ac:dyDescent="0.3">
      <c r="A184" s="1141" t="s">
        <v>214</v>
      </c>
      <c r="B184" s="635" t="s">
        <v>88</v>
      </c>
      <c r="C184" s="89">
        <v>0</v>
      </c>
      <c r="D184" s="89">
        <v>0</v>
      </c>
      <c r="E184" s="89">
        <v>0</v>
      </c>
      <c r="F184" s="89">
        <v>0</v>
      </c>
      <c r="G184" s="89">
        <v>0</v>
      </c>
      <c r="H184" s="89">
        <v>0</v>
      </c>
      <c r="I184" s="89">
        <v>0</v>
      </c>
      <c r="J184" s="89">
        <v>12</v>
      </c>
      <c r="K184" s="89">
        <v>42</v>
      </c>
      <c r="L184" s="89">
        <v>20</v>
      </c>
      <c r="M184" s="89">
        <v>4</v>
      </c>
      <c r="N184" s="89">
        <v>8</v>
      </c>
      <c r="O184" s="89">
        <v>2</v>
      </c>
      <c r="P184" s="89">
        <f t="shared" si="41"/>
        <v>88</v>
      </c>
      <c r="Q184" s="89">
        <v>0</v>
      </c>
      <c r="R184" s="89">
        <v>0</v>
      </c>
      <c r="S184" s="89">
        <v>0</v>
      </c>
      <c r="T184" s="644">
        <v>0</v>
      </c>
      <c r="U184" s="652">
        <f t="shared" si="33"/>
        <v>88</v>
      </c>
    </row>
    <row r="185" spans="1:21" x14ac:dyDescent="0.3">
      <c r="A185" s="1142"/>
      <c r="B185" s="632" t="s">
        <v>260</v>
      </c>
      <c r="C185" s="90">
        <v>0</v>
      </c>
      <c r="D185" s="90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v>115</v>
      </c>
      <c r="K185" s="90">
        <v>106</v>
      </c>
      <c r="L185" s="90">
        <v>102</v>
      </c>
      <c r="M185" s="90">
        <v>118</v>
      </c>
      <c r="N185" s="90">
        <v>132</v>
      </c>
      <c r="O185" s="90">
        <v>162</v>
      </c>
      <c r="P185" s="90">
        <f t="shared" si="41"/>
        <v>735</v>
      </c>
      <c r="Q185" s="90">
        <v>0</v>
      </c>
      <c r="R185" s="90">
        <v>0</v>
      </c>
      <c r="S185" s="90">
        <v>0</v>
      </c>
      <c r="T185" s="474">
        <v>0</v>
      </c>
      <c r="U185" s="647">
        <f t="shared" si="33"/>
        <v>735</v>
      </c>
    </row>
    <row r="186" spans="1:21" x14ac:dyDescent="0.3">
      <c r="A186" s="1142"/>
      <c r="B186" s="632" t="s">
        <v>261</v>
      </c>
      <c r="C186" s="90">
        <v>0</v>
      </c>
      <c r="D186" s="90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v>185</v>
      </c>
      <c r="K186" s="90">
        <v>145</v>
      </c>
      <c r="L186" s="90">
        <v>156</v>
      </c>
      <c r="M186" s="90">
        <v>84</v>
      </c>
      <c r="N186" s="90">
        <v>59</v>
      </c>
      <c r="O186" s="90">
        <v>112</v>
      </c>
      <c r="P186" s="90">
        <f t="shared" si="41"/>
        <v>741</v>
      </c>
      <c r="Q186" s="90">
        <v>0</v>
      </c>
      <c r="R186" s="90">
        <v>0</v>
      </c>
      <c r="S186" s="90">
        <v>0</v>
      </c>
      <c r="T186" s="474">
        <v>0</v>
      </c>
      <c r="U186" s="647">
        <f t="shared" si="33"/>
        <v>741</v>
      </c>
    </row>
    <row r="187" spans="1:21" x14ac:dyDescent="0.3">
      <c r="A187" s="1142"/>
      <c r="B187" s="632" t="s">
        <v>91</v>
      </c>
      <c r="C187" s="90">
        <v>0</v>
      </c>
      <c r="D187" s="90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v>2</v>
      </c>
      <c r="K187" s="90">
        <v>4</v>
      </c>
      <c r="L187" s="90">
        <v>4</v>
      </c>
      <c r="M187" s="90">
        <v>0</v>
      </c>
      <c r="N187" s="90">
        <v>0</v>
      </c>
      <c r="O187" s="90">
        <v>0</v>
      </c>
      <c r="P187" s="90">
        <f t="shared" si="41"/>
        <v>10</v>
      </c>
      <c r="Q187" s="90">
        <v>0</v>
      </c>
      <c r="R187" s="90">
        <v>0</v>
      </c>
      <c r="S187" s="90">
        <v>0</v>
      </c>
      <c r="T187" s="474">
        <v>0</v>
      </c>
      <c r="U187" s="647">
        <f t="shared" si="33"/>
        <v>10</v>
      </c>
    </row>
    <row r="188" spans="1:21" x14ac:dyDescent="0.3">
      <c r="A188" s="1142"/>
      <c r="B188" s="633" t="s">
        <v>29</v>
      </c>
      <c r="C188" s="194">
        <v>0</v>
      </c>
      <c r="D188" s="194">
        <v>0</v>
      </c>
      <c r="E188" s="194">
        <v>0</v>
      </c>
      <c r="F188" s="194">
        <v>0</v>
      </c>
      <c r="G188" s="194">
        <v>0</v>
      </c>
      <c r="H188" s="194">
        <v>0</v>
      </c>
      <c r="I188" s="194">
        <v>0</v>
      </c>
      <c r="J188" s="194">
        <f>J184+J185+J186+J187</f>
        <v>314</v>
      </c>
      <c r="K188" s="194">
        <f t="shared" ref="K188:O188" si="46">K184+K185+K186+K187</f>
        <v>297</v>
      </c>
      <c r="L188" s="194">
        <f t="shared" si="46"/>
        <v>282</v>
      </c>
      <c r="M188" s="194">
        <f t="shared" si="46"/>
        <v>206</v>
      </c>
      <c r="N188" s="194">
        <f t="shared" si="46"/>
        <v>199</v>
      </c>
      <c r="O188" s="194">
        <f t="shared" si="46"/>
        <v>276</v>
      </c>
      <c r="P188" s="194">
        <f t="shared" si="41"/>
        <v>1574</v>
      </c>
      <c r="Q188" s="194">
        <v>0</v>
      </c>
      <c r="R188" s="194">
        <v>0</v>
      </c>
      <c r="S188" s="194">
        <v>0</v>
      </c>
      <c r="T188" s="507">
        <v>0</v>
      </c>
      <c r="U188" s="648">
        <f t="shared" si="33"/>
        <v>1574</v>
      </c>
    </row>
    <row r="189" spans="1:21" x14ac:dyDescent="0.3">
      <c r="A189" s="1040" t="s">
        <v>215</v>
      </c>
      <c r="B189" s="537" t="s">
        <v>88</v>
      </c>
      <c r="C189" s="89">
        <v>0</v>
      </c>
      <c r="D189" s="89">
        <v>0</v>
      </c>
      <c r="E189" s="89">
        <v>0</v>
      </c>
      <c r="F189" s="89">
        <v>0</v>
      </c>
      <c r="G189" s="89">
        <v>0</v>
      </c>
      <c r="H189" s="89">
        <v>0</v>
      </c>
      <c r="I189" s="89">
        <v>0</v>
      </c>
      <c r="J189" s="89">
        <v>0</v>
      </c>
      <c r="K189" s="89">
        <v>1</v>
      </c>
      <c r="L189" s="89">
        <v>4</v>
      </c>
      <c r="M189" s="89">
        <v>1</v>
      </c>
      <c r="N189" s="89">
        <v>1</v>
      </c>
      <c r="O189" s="89">
        <v>0</v>
      </c>
      <c r="P189" s="89">
        <f t="shared" si="41"/>
        <v>7</v>
      </c>
      <c r="Q189" s="89">
        <v>0</v>
      </c>
      <c r="R189" s="89">
        <v>0</v>
      </c>
      <c r="S189" s="89">
        <v>0</v>
      </c>
      <c r="T189" s="644">
        <v>0</v>
      </c>
      <c r="U189" s="646">
        <f t="shared" si="33"/>
        <v>7</v>
      </c>
    </row>
    <row r="190" spans="1:21" x14ac:dyDescent="0.3">
      <c r="A190" s="1040"/>
      <c r="B190" s="116" t="s">
        <v>260</v>
      </c>
      <c r="C190" s="90">
        <v>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36</v>
      </c>
      <c r="K190" s="90">
        <v>34</v>
      </c>
      <c r="L190" s="90">
        <v>43</v>
      </c>
      <c r="M190" s="90">
        <v>24</v>
      </c>
      <c r="N190" s="90">
        <v>26</v>
      </c>
      <c r="O190" s="90">
        <v>36</v>
      </c>
      <c r="P190" s="90">
        <f t="shared" si="41"/>
        <v>199</v>
      </c>
      <c r="Q190" s="90">
        <v>0</v>
      </c>
      <c r="R190" s="90">
        <v>0</v>
      </c>
      <c r="S190" s="90">
        <v>0</v>
      </c>
      <c r="T190" s="474">
        <v>0</v>
      </c>
      <c r="U190" s="647">
        <f t="shared" si="33"/>
        <v>199</v>
      </c>
    </row>
    <row r="191" spans="1:21" x14ac:dyDescent="0.3">
      <c r="A191" s="1040"/>
      <c r="B191" s="116" t="s">
        <v>261</v>
      </c>
      <c r="C191" s="90">
        <v>0</v>
      </c>
      <c r="D191" s="90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v>25</v>
      </c>
      <c r="K191" s="90">
        <v>32</v>
      </c>
      <c r="L191" s="90">
        <v>49</v>
      </c>
      <c r="M191" s="90">
        <v>19</v>
      </c>
      <c r="N191" s="90">
        <v>13</v>
      </c>
      <c r="O191" s="90">
        <v>19</v>
      </c>
      <c r="P191" s="90">
        <f t="shared" si="41"/>
        <v>157</v>
      </c>
      <c r="Q191" s="90">
        <v>0</v>
      </c>
      <c r="R191" s="90">
        <v>0</v>
      </c>
      <c r="S191" s="90">
        <v>0</v>
      </c>
      <c r="T191" s="474">
        <v>0</v>
      </c>
      <c r="U191" s="647">
        <f t="shared" si="33"/>
        <v>157</v>
      </c>
    </row>
    <row r="192" spans="1:21" x14ac:dyDescent="0.3">
      <c r="A192" s="1040"/>
      <c r="B192" s="116" t="s">
        <v>91</v>
      </c>
      <c r="C192" s="90">
        <v>0</v>
      </c>
      <c r="D192" s="90"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f t="shared" si="41"/>
        <v>0</v>
      </c>
      <c r="Q192" s="90">
        <v>0</v>
      </c>
      <c r="R192" s="90">
        <v>0</v>
      </c>
      <c r="S192" s="90">
        <v>0</v>
      </c>
      <c r="T192" s="474">
        <v>0</v>
      </c>
      <c r="U192" s="647">
        <f t="shared" si="33"/>
        <v>0</v>
      </c>
    </row>
    <row r="193" spans="1:21" x14ac:dyDescent="0.3">
      <c r="A193" s="1040"/>
      <c r="B193" s="402" t="s">
        <v>29</v>
      </c>
      <c r="C193" s="91">
        <v>0</v>
      </c>
      <c r="D193" s="91">
        <v>0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f>J189+J190+J191+J192</f>
        <v>61</v>
      </c>
      <c r="K193" s="91">
        <f t="shared" ref="K193:O193" si="47">K189+K190+K191+K192</f>
        <v>67</v>
      </c>
      <c r="L193" s="91">
        <f t="shared" si="47"/>
        <v>96</v>
      </c>
      <c r="M193" s="91">
        <f t="shared" si="47"/>
        <v>44</v>
      </c>
      <c r="N193" s="91">
        <f t="shared" si="47"/>
        <v>40</v>
      </c>
      <c r="O193" s="91">
        <f t="shared" si="47"/>
        <v>55</v>
      </c>
      <c r="P193" s="91">
        <f t="shared" si="41"/>
        <v>363</v>
      </c>
      <c r="Q193" s="91">
        <v>0</v>
      </c>
      <c r="R193" s="91">
        <v>0</v>
      </c>
      <c r="S193" s="91">
        <v>0</v>
      </c>
      <c r="T193" s="645">
        <v>0</v>
      </c>
      <c r="U193" s="648">
        <f t="shared" si="33"/>
        <v>363</v>
      </c>
    </row>
    <row r="194" spans="1:21" x14ac:dyDescent="0.3">
      <c r="A194" s="1142" t="s">
        <v>216</v>
      </c>
      <c r="B194" s="631" t="s">
        <v>88</v>
      </c>
      <c r="C194" s="190">
        <v>0</v>
      </c>
      <c r="D194" s="190">
        <v>0</v>
      </c>
      <c r="E194" s="190">
        <v>0</v>
      </c>
      <c r="F194" s="190">
        <v>0</v>
      </c>
      <c r="G194" s="190">
        <v>0</v>
      </c>
      <c r="H194" s="190">
        <v>0</v>
      </c>
      <c r="I194" s="190">
        <v>0</v>
      </c>
      <c r="J194" s="190">
        <v>2</v>
      </c>
      <c r="K194" s="190">
        <v>1</v>
      </c>
      <c r="L194" s="190">
        <v>3</v>
      </c>
      <c r="M194" s="190">
        <v>2</v>
      </c>
      <c r="N194" s="190">
        <v>1</v>
      </c>
      <c r="O194" s="190">
        <v>1</v>
      </c>
      <c r="P194" s="190">
        <f t="shared" si="41"/>
        <v>10</v>
      </c>
      <c r="Q194" s="190">
        <v>0</v>
      </c>
      <c r="R194" s="190">
        <v>0</v>
      </c>
      <c r="S194" s="190">
        <v>0</v>
      </c>
      <c r="T194" s="508">
        <v>0</v>
      </c>
      <c r="U194" s="646">
        <f t="shared" si="33"/>
        <v>10</v>
      </c>
    </row>
    <row r="195" spans="1:21" x14ac:dyDescent="0.3">
      <c r="A195" s="1142"/>
      <c r="B195" s="632" t="s">
        <v>260</v>
      </c>
      <c r="C195" s="90">
        <v>0</v>
      </c>
      <c r="D195" s="90">
        <v>0</v>
      </c>
      <c r="E195" s="90">
        <v>0</v>
      </c>
      <c r="F195" s="90">
        <v>0</v>
      </c>
      <c r="G195" s="90">
        <v>0</v>
      </c>
      <c r="H195" s="90">
        <v>0</v>
      </c>
      <c r="I195" s="90">
        <v>0</v>
      </c>
      <c r="J195" s="90">
        <v>64</v>
      </c>
      <c r="K195" s="90">
        <v>73</v>
      </c>
      <c r="L195" s="90">
        <v>54</v>
      </c>
      <c r="M195" s="90">
        <v>44</v>
      </c>
      <c r="N195" s="90">
        <v>61</v>
      </c>
      <c r="O195" s="90">
        <v>32</v>
      </c>
      <c r="P195" s="90">
        <f t="shared" si="41"/>
        <v>328</v>
      </c>
      <c r="Q195" s="90">
        <v>0</v>
      </c>
      <c r="R195" s="90">
        <v>0</v>
      </c>
      <c r="S195" s="90">
        <v>0</v>
      </c>
      <c r="T195" s="474">
        <v>0</v>
      </c>
      <c r="U195" s="647">
        <f t="shared" si="33"/>
        <v>328</v>
      </c>
    </row>
    <row r="196" spans="1:21" x14ac:dyDescent="0.3">
      <c r="A196" s="1142"/>
      <c r="B196" s="632" t="s">
        <v>261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69</v>
      </c>
      <c r="K196" s="90">
        <v>81</v>
      </c>
      <c r="L196" s="90">
        <v>39</v>
      </c>
      <c r="M196" s="90">
        <v>46</v>
      </c>
      <c r="N196" s="90">
        <v>52</v>
      </c>
      <c r="O196" s="90">
        <v>37</v>
      </c>
      <c r="P196" s="90">
        <f t="shared" si="41"/>
        <v>324</v>
      </c>
      <c r="Q196" s="90">
        <v>0</v>
      </c>
      <c r="R196" s="90">
        <v>0</v>
      </c>
      <c r="S196" s="90">
        <v>0</v>
      </c>
      <c r="T196" s="474">
        <v>0</v>
      </c>
      <c r="U196" s="647">
        <f t="shared" si="33"/>
        <v>324</v>
      </c>
    </row>
    <row r="197" spans="1:21" x14ac:dyDescent="0.3">
      <c r="A197" s="1142"/>
      <c r="B197" s="632" t="s">
        <v>91</v>
      </c>
      <c r="C197" s="90">
        <v>0</v>
      </c>
      <c r="D197" s="90">
        <v>0</v>
      </c>
      <c r="E197" s="90">
        <v>0</v>
      </c>
      <c r="F197" s="90">
        <v>0</v>
      </c>
      <c r="G197" s="90">
        <v>0</v>
      </c>
      <c r="H197" s="90">
        <v>0</v>
      </c>
      <c r="I197" s="90">
        <v>0</v>
      </c>
      <c r="J197" s="90">
        <v>0</v>
      </c>
      <c r="K197" s="90">
        <v>0</v>
      </c>
      <c r="L197" s="90">
        <v>0</v>
      </c>
      <c r="M197" s="90">
        <v>0</v>
      </c>
      <c r="N197" s="90">
        <v>0</v>
      </c>
      <c r="O197" s="90">
        <v>0</v>
      </c>
      <c r="P197" s="90">
        <f t="shared" si="41"/>
        <v>0</v>
      </c>
      <c r="Q197" s="90">
        <v>0</v>
      </c>
      <c r="R197" s="90">
        <v>0</v>
      </c>
      <c r="S197" s="90">
        <v>0</v>
      </c>
      <c r="T197" s="474">
        <v>0</v>
      </c>
      <c r="U197" s="647">
        <f t="shared" ref="U197:U260" si="48">I197+P197+T197</f>
        <v>0</v>
      </c>
    </row>
    <row r="198" spans="1:21" x14ac:dyDescent="0.3">
      <c r="A198" s="1146"/>
      <c r="B198" s="634" t="s">
        <v>29</v>
      </c>
      <c r="C198" s="91">
        <v>0</v>
      </c>
      <c r="D198" s="91">
        <v>0</v>
      </c>
      <c r="E198" s="91">
        <v>0</v>
      </c>
      <c r="F198" s="91">
        <v>0</v>
      </c>
      <c r="G198" s="91">
        <v>0</v>
      </c>
      <c r="H198" s="91">
        <v>0</v>
      </c>
      <c r="I198" s="91">
        <v>0</v>
      </c>
      <c r="J198" s="91">
        <f>J194+J195+J196+J197</f>
        <v>135</v>
      </c>
      <c r="K198" s="91">
        <f t="shared" ref="K198:O198" si="49">K194+K195+K196+K197</f>
        <v>155</v>
      </c>
      <c r="L198" s="91">
        <f t="shared" si="49"/>
        <v>96</v>
      </c>
      <c r="M198" s="91">
        <f t="shared" si="49"/>
        <v>92</v>
      </c>
      <c r="N198" s="91">
        <f t="shared" si="49"/>
        <v>114</v>
      </c>
      <c r="O198" s="91">
        <f t="shared" si="49"/>
        <v>70</v>
      </c>
      <c r="P198" s="91">
        <f t="shared" si="41"/>
        <v>662</v>
      </c>
      <c r="Q198" s="91">
        <v>0</v>
      </c>
      <c r="R198" s="91">
        <v>0</v>
      </c>
      <c r="S198" s="91">
        <v>0</v>
      </c>
      <c r="T198" s="645">
        <v>0</v>
      </c>
      <c r="U198" s="651">
        <f t="shared" si="48"/>
        <v>662</v>
      </c>
    </row>
    <row r="199" spans="1:21" x14ac:dyDescent="0.3">
      <c r="A199" s="1147" t="s">
        <v>217</v>
      </c>
      <c r="B199" s="495" t="s">
        <v>88</v>
      </c>
      <c r="C199" s="190">
        <v>0</v>
      </c>
      <c r="D199" s="190">
        <v>0</v>
      </c>
      <c r="E199" s="190">
        <v>0</v>
      </c>
      <c r="F199" s="190">
        <v>0</v>
      </c>
      <c r="G199" s="190">
        <v>0</v>
      </c>
      <c r="H199" s="190">
        <v>0</v>
      </c>
      <c r="I199" s="190">
        <v>0</v>
      </c>
      <c r="J199" s="190">
        <v>1</v>
      </c>
      <c r="K199" s="190">
        <v>2</v>
      </c>
      <c r="L199" s="190">
        <v>3</v>
      </c>
      <c r="M199" s="190">
        <v>0</v>
      </c>
      <c r="N199" s="190">
        <v>0</v>
      </c>
      <c r="O199" s="190">
        <v>0</v>
      </c>
      <c r="P199" s="190">
        <f t="shared" si="41"/>
        <v>6</v>
      </c>
      <c r="Q199" s="190">
        <v>0</v>
      </c>
      <c r="R199" s="190">
        <v>0</v>
      </c>
      <c r="S199" s="190">
        <v>0</v>
      </c>
      <c r="T199" s="508">
        <v>0</v>
      </c>
      <c r="U199" s="646">
        <f t="shared" si="48"/>
        <v>6</v>
      </c>
    </row>
    <row r="200" spans="1:21" x14ac:dyDescent="0.3">
      <c r="A200" s="1148"/>
      <c r="B200" s="116" t="s">
        <v>260</v>
      </c>
      <c r="C200" s="90">
        <v>0</v>
      </c>
      <c r="D200" s="90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0">
        <v>31</v>
      </c>
      <c r="K200" s="90">
        <v>14</v>
      </c>
      <c r="L200" s="90">
        <v>14</v>
      </c>
      <c r="M200" s="90">
        <v>90</v>
      </c>
      <c r="N200" s="90">
        <v>51</v>
      </c>
      <c r="O200" s="90">
        <v>94</v>
      </c>
      <c r="P200" s="90">
        <f t="shared" si="41"/>
        <v>294</v>
      </c>
      <c r="Q200" s="90">
        <v>0</v>
      </c>
      <c r="R200" s="90">
        <v>0</v>
      </c>
      <c r="S200" s="90">
        <v>0</v>
      </c>
      <c r="T200" s="474">
        <v>0</v>
      </c>
      <c r="U200" s="647">
        <f t="shared" si="48"/>
        <v>294</v>
      </c>
    </row>
    <row r="201" spans="1:21" x14ac:dyDescent="0.3">
      <c r="A201" s="1148"/>
      <c r="B201" s="116" t="s">
        <v>261</v>
      </c>
      <c r="C201" s="90">
        <v>0</v>
      </c>
      <c r="D201" s="90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0">
        <v>118</v>
      </c>
      <c r="K201" s="90">
        <v>80</v>
      </c>
      <c r="L201" s="90">
        <v>89</v>
      </c>
      <c r="M201" s="90">
        <v>26</v>
      </c>
      <c r="N201" s="90">
        <v>48</v>
      </c>
      <c r="O201" s="90">
        <v>6</v>
      </c>
      <c r="P201" s="90">
        <f t="shared" si="41"/>
        <v>367</v>
      </c>
      <c r="Q201" s="90">
        <v>0</v>
      </c>
      <c r="R201" s="90">
        <v>0</v>
      </c>
      <c r="S201" s="90">
        <v>0</v>
      </c>
      <c r="T201" s="474">
        <v>0</v>
      </c>
      <c r="U201" s="647">
        <f t="shared" si="48"/>
        <v>367</v>
      </c>
    </row>
    <row r="202" spans="1:21" x14ac:dyDescent="0.3">
      <c r="A202" s="1148"/>
      <c r="B202" s="116" t="s">
        <v>91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  <c r="J202" s="90">
        <v>0</v>
      </c>
      <c r="K202" s="90">
        <v>0</v>
      </c>
      <c r="L202" s="90">
        <v>0</v>
      </c>
      <c r="M202" s="90">
        <v>0</v>
      </c>
      <c r="N202" s="90">
        <v>0</v>
      </c>
      <c r="O202" s="90">
        <v>0</v>
      </c>
      <c r="P202" s="90">
        <f t="shared" si="41"/>
        <v>0</v>
      </c>
      <c r="Q202" s="90">
        <v>0</v>
      </c>
      <c r="R202" s="90">
        <v>0</v>
      </c>
      <c r="S202" s="90">
        <v>0</v>
      </c>
      <c r="T202" s="474">
        <v>0</v>
      </c>
      <c r="U202" s="647">
        <f t="shared" si="48"/>
        <v>0</v>
      </c>
    </row>
    <row r="203" spans="1:21" x14ac:dyDescent="0.3">
      <c r="A203" s="1149"/>
      <c r="B203" s="622" t="s">
        <v>29</v>
      </c>
      <c r="C203" s="194">
        <v>0</v>
      </c>
      <c r="D203" s="194">
        <v>0</v>
      </c>
      <c r="E203" s="194">
        <v>0</v>
      </c>
      <c r="F203" s="194">
        <v>0</v>
      </c>
      <c r="G203" s="194">
        <v>0</v>
      </c>
      <c r="H203" s="194">
        <v>0</v>
      </c>
      <c r="I203" s="194">
        <v>0</v>
      </c>
      <c r="J203" s="194">
        <f>J199+J200+J201+J202</f>
        <v>150</v>
      </c>
      <c r="K203" s="194">
        <f t="shared" ref="K203:O203" si="50">K199+K200+K201+K202</f>
        <v>96</v>
      </c>
      <c r="L203" s="194">
        <f t="shared" si="50"/>
        <v>106</v>
      </c>
      <c r="M203" s="194">
        <f t="shared" si="50"/>
        <v>116</v>
      </c>
      <c r="N203" s="194">
        <f t="shared" si="50"/>
        <v>99</v>
      </c>
      <c r="O203" s="194">
        <f t="shared" si="50"/>
        <v>100</v>
      </c>
      <c r="P203" s="194">
        <f t="shared" si="41"/>
        <v>667</v>
      </c>
      <c r="Q203" s="194">
        <v>0</v>
      </c>
      <c r="R203" s="194">
        <v>0</v>
      </c>
      <c r="S203" s="194">
        <v>0</v>
      </c>
      <c r="T203" s="507">
        <v>0</v>
      </c>
      <c r="U203" s="648">
        <f t="shared" si="48"/>
        <v>667</v>
      </c>
    </row>
    <row r="204" spans="1:21" x14ac:dyDescent="0.3">
      <c r="A204" s="1141" t="s">
        <v>218</v>
      </c>
      <c r="B204" s="635" t="s">
        <v>88</v>
      </c>
      <c r="C204" s="89">
        <v>0</v>
      </c>
      <c r="D204" s="89">
        <v>0</v>
      </c>
      <c r="E204" s="89">
        <v>0</v>
      </c>
      <c r="F204" s="89">
        <v>0</v>
      </c>
      <c r="G204" s="89">
        <v>0</v>
      </c>
      <c r="H204" s="89">
        <v>0</v>
      </c>
      <c r="I204" s="89">
        <v>0</v>
      </c>
      <c r="J204" s="89">
        <v>1</v>
      </c>
      <c r="K204" s="89">
        <v>0</v>
      </c>
      <c r="L204" s="89">
        <v>0</v>
      </c>
      <c r="M204" s="89">
        <v>0</v>
      </c>
      <c r="N204" s="89">
        <v>1</v>
      </c>
      <c r="O204" s="89">
        <v>0</v>
      </c>
      <c r="P204" s="89">
        <f t="shared" si="41"/>
        <v>2</v>
      </c>
      <c r="Q204" s="89">
        <v>0</v>
      </c>
      <c r="R204" s="89">
        <v>0</v>
      </c>
      <c r="S204" s="89">
        <v>0</v>
      </c>
      <c r="T204" s="644">
        <v>0</v>
      </c>
      <c r="U204" s="652">
        <f t="shared" si="48"/>
        <v>2</v>
      </c>
    </row>
    <row r="205" spans="1:21" x14ac:dyDescent="0.3">
      <c r="A205" s="1142"/>
      <c r="B205" s="632" t="s">
        <v>260</v>
      </c>
      <c r="C205" s="90">
        <v>0</v>
      </c>
      <c r="D205" s="90"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75</v>
      </c>
      <c r="K205" s="90">
        <v>36</v>
      </c>
      <c r="L205" s="90">
        <v>46</v>
      </c>
      <c r="M205" s="90">
        <v>102</v>
      </c>
      <c r="N205" s="90">
        <v>85</v>
      </c>
      <c r="O205" s="90">
        <v>157</v>
      </c>
      <c r="P205" s="90">
        <f t="shared" si="41"/>
        <v>501</v>
      </c>
      <c r="Q205" s="90">
        <v>0</v>
      </c>
      <c r="R205" s="90">
        <v>0</v>
      </c>
      <c r="S205" s="90">
        <v>0</v>
      </c>
      <c r="T205" s="474">
        <v>0</v>
      </c>
      <c r="U205" s="647">
        <f t="shared" si="48"/>
        <v>501</v>
      </c>
    </row>
    <row r="206" spans="1:21" x14ac:dyDescent="0.3">
      <c r="A206" s="1142"/>
      <c r="B206" s="632" t="s">
        <v>261</v>
      </c>
      <c r="C206" s="90">
        <v>0</v>
      </c>
      <c r="D206" s="90">
        <v>0</v>
      </c>
      <c r="E206" s="90">
        <v>0</v>
      </c>
      <c r="F206" s="90">
        <v>0</v>
      </c>
      <c r="G206" s="90">
        <v>0</v>
      </c>
      <c r="H206" s="90">
        <v>0</v>
      </c>
      <c r="I206" s="90">
        <v>0</v>
      </c>
      <c r="J206" s="90">
        <v>178</v>
      </c>
      <c r="K206" s="90">
        <v>133</v>
      </c>
      <c r="L206" s="90">
        <v>107</v>
      </c>
      <c r="M206" s="90">
        <v>41</v>
      </c>
      <c r="N206" s="90">
        <v>65</v>
      </c>
      <c r="O206" s="90">
        <v>37</v>
      </c>
      <c r="P206" s="90">
        <f t="shared" si="41"/>
        <v>561</v>
      </c>
      <c r="Q206" s="90">
        <v>0</v>
      </c>
      <c r="R206" s="90">
        <v>0</v>
      </c>
      <c r="S206" s="90">
        <v>0</v>
      </c>
      <c r="T206" s="474">
        <v>0</v>
      </c>
      <c r="U206" s="647">
        <f t="shared" si="48"/>
        <v>561</v>
      </c>
    </row>
    <row r="207" spans="1:21" x14ac:dyDescent="0.3">
      <c r="A207" s="1142"/>
      <c r="B207" s="632" t="s">
        <v>91</v>
      </c>
      <c r="C207" s="90">
        <v>0</v>
      </c>
      <c r="D207" s="90">
        <v>0</v>
      </c>
      <c r="E207" s="90">
        <v>0</v>
      </c>
      <c r="F207" s="90">
        <v>0</v>
      </c>
      <c r="G207" s="90">
        <v>0</v>
      </c>
      <c r="H207" s="90">
        <v>0</v>
      </c>
      <c r="I207" s="90">
        <v>0</v>
      </c>
      <c r="J207" s="90">
        <v>0</v>
      </c>
      <c r="K207" s="90">
        <v>0</v>
      </c>
      <c r="L207" s="90">
        <v>0</v>
      </c>
      <c r="M207" s="90">
        <v>0</v>
      </c>
      <c r="N207" s="90">
        <v>0</v>
      </c>
      <c r="O207" s="90">
        <v>0</v>
      </c>
      <c r="P207" s="90">
        <f t="shared" si="41"/>
        <v>0</v>
      </c>
      <c r="Q207" s="90">
        <v>0</v>
      </c>
      <c r="R207" s="90">
        <v>0</v>
      </c>
      <c r="S207" s="90">
        <v>0</v>
      </c>
      <c r="T207" s="474">
        <v>0</v>
      </c>
      <c r="U207" s="647">
        <f t="shared" si="48"/>
        <v>0</v>
      </c>
    </row>
    <row r="208" spans="1:21" x14ac:dyDescent="0.3">
      <c r="A208" s="1142"/>
      <c r="B208" s="633" t="s">
        <v>29</v>
      </c>
      <c r="C208" s="194">
        <v>0</v>
      </c>
      <c r="D208" s="194">
        <v>0</v>
      </c>
      <c r="E208" s="194">
        <v>0</v>
      </c>
      <c r="F208" s="194">
        <v>0</v>
      </c>
      <c r="G208" s="194">
        <v>0</v>
      </c>
      <c r="H208" s="194">
        <v>0</v>
      </c>
      <c r="I208" s="194">
        <v>0</v>
      </c>
      <c r="J208" s="194">
        <f>J204+J205+J206+J207</f>
        <v>254</v>
      </c>
      <c r="K208" s="194">
        <f t="shared" ref="K208:O208" si="51">K204+K205+K206+K207</f>
        <v>169</v>
      </c>
      <c r="L208" s="194">
        <f t="shared" si="51"/>
        <v>153</v>
      </c>
      <c r="M208" s="194">
        <f t="shared" si="51"/>
        <v>143</v>
      </c>
      <c r="N208" s="194">
        <f t="shared" si="51"/>
        <v>151</v>
      </c>
      <c r="O208" s="194">
        <f t="shared" si="51"/>
        <v>194</v>
      </c>
      <c r="P208" s="194">
        <f t="shared" si="41"/>
        <v>1064</v>
      </c>
      <c r="Q208" s="194">
        <v>0</v>
      </c>
      <c r="R208" s="194">
        <v>0</v>
      </c>
      <c r="S208" s="194">
        <v>0</v>
      </c>
      <c r="T208" s="507">
        <v>0</v>
      </c>
      <c r="U208" s="648">
        <f t="shared" si="48"/>
        <v>1064</v>
      </c>
    </row>
    <row r="209" spans="1:21" x14ac:dyDescent="0.3">
      <c r="A209" s="1040" t="s">
        <v>219</v>
      </c>
      <c r="B209" s="537" t="s">
        <v>88</v>
      </c>
      <c r="C209" s="89">
        <v>0</v>
      </c>
      <c r="D209" s="89">
        <v>0</v>
      </c>
      <c r="E209" s="89">
        <v>0</v>
      </c>
      <c r="F209" s="89">
        <v>0</v>
      </c>
      <c r="G209" s="89">
        <v>0</v>
      </c>
      <c r="H209" s="89">
        <v>0</v>
      </c>
      <c r="I209" s="89">
        <v>0</v>
      </c>
      <c r="J209" s="89">
        <v>12</v>
      </c>
      <c r="K209" s="89">
        <v>3</v>
      </c>
      <c r="L209" s="89">
        <v>7</v>
      </c>
      <c r="M209" s="89">
        <v>2</v>
      </c>
      <c r="N209" s="89">
        <v>2</v>
      </c>
      <c r="O209" s="89">
        <v>3</v>
      </c>
      <c r="P209" s="89">
        <f t="shared" si="41"/>
        <v>29</v>
      </c>
      <c r="Q209" s="89">
        <v>0</v>
      </c>
      <c r="R209" s="89">
        <v>0</v>
      </c>
      <c r="S209" s="89">
        <v>0</v>
      </c>
      <c r="T209" s="644">
        <v>0</v>
      </c>
      <c r="U209" s="646">
        <f t="shared" si="48"/>
        <v>29</v>
      </c>
    </row>
    <row r="210" spans="1:21" x14ac:dyDescent="0.3">
      <c r="A210" s="1040"/>
      <c r="B210" s="116" t="s">
        <v>260</v>
      </c>
      <c r="C210" s="90">
        <v>0</v>
      </c>
      <c r="D210" s="90">
        <v>0</v>
      </c>
      <c r="E210" s="90">
        <v>0</v>
      </c>
      <c r="F210" s="90">
        <v>0</v>
      </c>
      <c r="G210" s="90">
        <v>0</v>
      </c>
      <c r="H210" s="90">
        <v>0</v>
      </c>
      <c r="I210" s="90">
        <v>0</v>
      </c>
      <c r="J210" s="90">
        <v>79</v>
      </c>
      <c r="K210" s="90">
        <v>36</v>
      </c>
      <c r="L210" s="90">
        <v>62</v>
      </c>
      <c r="M210" s="90">
        <v>70</v>
      </c>
      <c r="N210" s="90">
        <v>82</v>
      </c>
      <c r="O210" s="629">
        <v>107</v>
      </c>
      <c r="P210" s="90">
        <f t="shared" si="41"/>
        <v>436</v>
      </c>
      <c r="Q210" s="90">
        <v>0</v>
      </c>
      <c r="R210" s="90">
        <v>0</v>
      </c>
      <c r="S210" s="90">
        <v>0</v>
      </c>
      <c r="T210" s="474">
        <v>0</v>
      </c>
      <c r="U210" s="647">
        <f t="shared" si="48"/>
        <v>436</v>
      </c>
    </row>
    <row r="211" spans="1:21" x14ac:dyDescent="0.3">
      <c r="A211" s="1040"/>
      <c r="B211" s="116" t="s">
        <v>261</v>
      </c>
      <c r="C211" s="90">
        <v>0</v>
      </c>
      <c r="D211" s="90">
        <v>0</v>
      </c>
      <c r="E211" s="90">
        <v>0</v>
      </c>
      <c r="F211" s="90">
        <v>0</v>
      </c>
      <c r="G211" s="90">
        <v>0</v>
      </c>
      <c r="H211" s="90">
        <v>0</v>
      </c>
      <c r="I211" s="90">
        <v>0</v>
      </c>
      <c r="J211" s="90">
        <v>170</v>
      </c>
      <c r="K211" s="90">
        <v>90</v>
      </c>
      <c r="L211" s="90">
        <v>152</v>
      </c>
      <c r="M211" s="90">
        <v>74</v>
      </c>
      <c r="N211" s="90">
        <v>56</v>
      </c>
      <c r="O211" s="90">
        <v>30</v>
      </c>
      <c r="P211" s="90">
        <f t="shared" si="41"/>
        <v>572</v>
      </c>
      <c r="Q211" s="90">
        <v>0</v>
      </c>
      <c r="R211" s="90">
        <v>0</v>
      </c>
      <c r="S211" s="90">
        <v>0</v>
      </c>
      <c r="T211" s="474">
        <v>0</v>
      </c>
      <c r="U211" s="647">
        <f t="shared" si="48"/>
        <v>572</v>
      </c>
    </row>
    <row r="212" spans="1:21" x14ac:dyDescent="0.3">
      <c r="A212" s="1040"/>
      <c r="B212" s="116" t="s">
        <v>91</v>
      </c>
      <c r="C212" s="90">
        <v>0</v>
      </c>
      <c r="D212" s="90">
        <v>0</v>
      </c>
      <c r="E212" s="90">
        <v>0</v>
      </c>
      <c r="F212" s="90">
        <v>0</v>
      </c>
      <c r="G212" s="90">
        <v>0</v>
      </c>
      <c r="H212" s="90">
        <v>0</v>
      </c>
      <c r="I212" s="90">
        <v>0</v>
      </c>
      <c r="J212" s="90">
        <v>1</v>
      </c>
      <c r="K212" s="90">
        <v>2</v>
      </c>
      <c r="L212" s="90">
        <v>1</v>
      </c>
      <c r="M212" s="90">
        <v>0</v>
      </c>
      <c r="N212" s="90">
        <v>0</v>
      </c>
      <c r="O212" s="90">
        <v>0</v>
      </c>
      <c r="P212" s="90">
        <f t="shared" si="41"/>
        <v>4</v>
      </c>
      <c r="Q212" s="90">
        <v>0</v>
      </c>
      <c r="R212" s="90">
        <v>0</v>
      </c>
      <c r="S212" s="90">
        <v>0</v>
      </c>
      <c r="T212" s="474">
        <v>0</v>
      </c>
      <c r="U212" s="647">
        <f t="shared" si="48"/>
        <v>4</v>
      </c>
    </row>
    <row r="213" spans="1:21" x14ac:dyDescent="0.3">
      <c r="A213" s="1040"/>
      <c r="B213" s="402" t="s">
        <v>29</v>
      </c>
      <c r="C213" s="91">
        <v>0</v>
      </c>
      <c r="D213" s="91">
        <v>0</v>
      </c>
      <c r="E213" s="91">
        <v>0</v>
      </c>
      <c r="F213" s="91">
        <v>0</v>
      </c>
      <c r="G213" s="91">
        <v>0</v>
      </c>
      <c r="H213" s="91">
        <v>0</v>
      </c>
      <c r="I213" s="91">
        <v>0</v>
      </c>
      <c r="J213" s="91">
        <f>J209+J210+J211+J212</f>
        <v>262</v>
      </c>
      <c r="K213" s="91">
        <f t="shared" ref="K213:O213" si="52">K209+K210+K211+K212</f>
        <v>131</v>
      </c>
      <c r="L213" s="91">
        <f t="shared" si="52"/>
        <v>222</v>
      </c>
      <c r="M213" s="91">
        <f t="shared" si="52"/>
        <v>146</v>
      </c>
      <c r="N213" s="91">
        <f t="shared" si="52"/>
        <v>140</v>
      </c>
      <c r="O213" s="91">
        <f t="shared" si="52"/>
        <v>140</v>
      </c>
      <c r="P213" s="91">
        <f t="shared" si="41"/>
        <v>1041</v>
      </c>
      <c r="Q213" s="91">
        <v>0</v>
      </c>
      <c r="R213" s="91">
        <v>0</v>
      </c>
      <c r="S213" s="91">
        <v>0</v>
      </c>
      <c r="T213" s="645">
        <v>0</v>
      </c>
      <c r="U213" s="648">
        <f t="shared" si="48"/>
        <v>1041</v>
      </c>
    </row>
    <row r="214" spans="1:21" x14ac:dyDescent="0.3">
      <c r="A214" s="1142" t="s">
        <v>220</v>
      </c>
      <c r="B214" s="631" t="s">
        <v>88</v>
      </c>
      <c r="C214" s="190">
        <v>0</v>
      </c>
      <c r="D214" s="190">
        <v>0</v>
      </c>
      <c r="E214" s="190">
        <v>0</v>
      </c>
      <c r="F214" s="190">
        <v>0</v>
      </c>
      <c r="G214" s="190">
        <v>0</v>
      </c>
      <c r="H214" s="190">
        <v>0</v>
      </c>
      <c r="I214" s="190">
        <v>0</v>
      </c>
      <c r="J214" s="190">
        <v>0</v>
      </c>
      <c r="K214" s="190">
        <v>0</v>
      </c>
      <c r="L214" s="190">
        <v>3</v>
      </c>
      <c r="M214" s="190">
        <v>0</v>
      </c>
      <c r="N214" s="190">
        <v>1</v>
      </c>
      <c r="O214" s="190">
        <v>1</v>
      </c>
      <c r="P214" s="190">
        <f t="shared" si="41"/>
        <v>5</v>
      </c>
      <c r="Q214" s="190">
        <v>0</v>
      </c>
      <c r="R214" s="190">
        <v>0</v>
      </c>
      <c r="S214" s="190">
        <v>0</v>
      </c>
      <c r="T214" s="508">
        <v>0</v>
      </c>
      <c r="U214" s="646">
        <f t="shared" si="48"/>
        <v>5</v>
      </c>
    </row>
    <row r="215" spans="1:21" x14ac:dyDescent="0.3">
      <c r="A215" s="1142"/>
      <c r="B215" s="632" t="s">
        <v>260</v>
      </c>
      <c r="C215" s="90">
        <v>0</v>
      </c>
      <c r="D215" s="90">
        <v>0</v>
      </c>
      <c r="E215" s="90">
        <v>0</v>
      </c>
      <c r="F215" s="90">
        <v>0</v>
      </c>
      <c r="G215" s="90">
        <v>0</v>
      </c>
      <c r="H215" s="90">
        <v>0</v>
      </c>
      <c r="I215" s="90">
        <v>0</v>
      </c>
      <c r="J215" s="90">
        <v>70</v>
      </c>
      <c r="K215" s="90">
        <v>52</v>
      </c>
      <c r="L215" s="90">
        <v>68</v>
      </c>
      <c r="M215" s="90">
        <v>85</v>
      </c>
      <c r="N215" s="90">
        <v>48</v>
      </c>
      <c r="O215" s="90">
        <v>69</v>
      </c>
      <c r="P215" s="90">
        <f t="shared" si="41"/>
        <v>392</v>
      </c>
      <c r="Q215" s="90">
        <v>0</v>
      </c>
      <c r="R215" s="90">
        <v>0</v>
      </c>
      <c r="S215" s="90">
        <v>0</v>
      </c>
      <c r="T215" s="474">
        <v>0</v>
      </c>
      <c r="U215" s="647">
        <f t="shared" si="48"/>
        <v>392</v>
      </c>
    </row>
    <row r="216" spans="1:21" x14ac:dyDescent="0.3">
      <c r="A216" s="1142"/>
      <c r="B216" s="632" t="s">
        <v>261</v>
      </c>
      <c r="C216" s="90">
        <v>0</v>
      </c>
      <c r="D216" s="90">
        <v>0</v>
      </c>
      <c r="E216" s="90">
        <v>0</v>
      </c>
      <c r="F216" s="90">
        <v>0</v>
      </c>
      <c r="G216" s="90">
        <v>0</v>
      </c>
      <c r="H216" s="90">
        <v>0</v>
      </c>
      <c r="I216" s="90">
        <v>0</v>
      </c>
      <c r="J216" s="90">
        <v>154</v>
      </c>
      <c r="K216" s="90">
        <v>184</v>
      </c>
      <c r="L216" s="90">
        <v>142</v>
      </c>
      <c r="M216" s="90">
        <v>52</v>
      </c>
      <c r="N216" s="90">
        <v>88</v>
      </c>
      <c r="O216" s="90">
        <v>103</v>
      </c>
      <c r="P216" s="90">
        <f t="shared" si="41"/>
        <v>723</v>
      </c>
      <c r="Q216" s="90">
        <v>0</v>
      </c>
      <c r="R216" s="90">
        <v>0</v>
      </c>
      <c r="S216" s="90">
        <v>0</v>
      </c>
      <c r="T216" s="474">
        <v>0</v>
      </c>
      <c r="U216" s="647">
        <f t="shared" si="48"/>
        <v>723</v>
      </c>
    </row>
    <row r="217" spans="1:21" x14ac:dyDescent="0.3">
      <c r="A217" s="1142"/>
      <c r="B217" s="632" t="s">
        <v>91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0">
        <v>0</v>
      </c>
      <c r="L217" s="90">
        <v>0</v>
      </c>
      <c r="M217" s="90">
        <v>0</v>
      </c>
      <c r="N217" s="90">
        <v>0</v>
      </c>
      <c r="O217" s="90">
        <v>0</v>
      </c>
      <c r="P217" s="90">
        <f t="shared" si="41"/>
        <v>0</v>
      </c>
      <c r="Q217" s="90">
        <v>0</v>
      </c>
      <c r="R217" s="90">
        <v>0</v>
      </c>
      <c r="S217" s="90">
        <v>0</v>
      </c>
      <c r="T217" s="474">
        <v>0</v>
      </c>
      <c r="U217" s="647">
        <f t="shared" si="48"/>
        <v>0</v>
      </c>
    </row>
    <row r="218" spans="1:21" x14ac:dyDescent="0.3">
      <c r="A218" s="1146"/>
      <c r="B218" s="634" t="s">
        <v>29</v>
      </c>
      <c r="C218" s="91">
        <v>0</v>
      </c>
      <c r="D218" s="91">
        <v>0</v>
      </c>
      <c r="E218" s="91">
        <v>0</v>
      </c>
      <c r="F218" s="91">
        <v>0</v>
      </c>
      <c r="G218" s="91">
        <v>0</v>
      </c>
      <c r="H218" s="91">
        <v>0</v>
      </c>
      <c r="I218" s="91">
        <v>0</v>
      </c>
      <c r="J218" s="91">
        <f>J214+J215+J216+J217</f>
        <v>224</v>
      </c>
      <c r="K218" s="91">
        <f t="shared" ref="K218:O218" si="53">K214+K215+K216+K217</f>
        <v>236</v>
      </c>
      <c r="L218" s="91">
        <f t="shared" si="53"/>
        <v>213</v>
      </c>
      <c r="M218" s="91">
        <f t="shared" si="53"/>
        <v>137</v>
      </c>
      <c r="N218" s="91">
        <f t="shared" si="53"/>
        <v>137</v>
      </c>
      <c r="O218" s="91">
        <f t="shared" si="53"/>
        <v>173</v>
      </c>
      <c r="P218" s="91">
        <f t="shared" si="41"/>
        <v>1120</v>
      </c>
      <c r="Q218" s="91">
        <v>0</v>
      </c>
      <c r="R218" s="91">
        <v>0</v>
      </c>
      <c r="S218" s="91">
        <v>0</v>
      </c>
      <c r="T218" s="645">
        <v>0</v>
      </c>
      <c r="U218" s="651">
        <f t="shared" si="48"/>
        <v>1120</v>
      </c>
    </row>
    <row r="219" spans="1:21" x14ac:dyDescent="0.3">
      <c r="A219" s="1147" t="s">
        <v>221</v>
      </c>
      <c r="B219" s="495" t="s">
        <v>88</v>
      </c>
      <c r="C219" s="190">
        <v>0</v>
      </c>
      <c r="D219" s="190">
        <v>0</v>
      </c>
      <c r="E219" s="190">
        <v>0</v>
      </c>
      <c r="F219" s="190">
        <v>0</v>
      </c>
      <c r="G219" s="190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3</v>
      </c>
      <c r="M219" s="190">
        <v>7</v>
      </c>
      <c r="N219" s="190">
        <v>0</v>
      </c>
      <c r="O219" s="190">
        <v>0</v>
      </c>
      <c r="P219" s="190">
        <f t="shared" si="41"/>
        <v>10</v>
      </c>
      <c r="Q219" s="190">
        <v>0</v>
      </c>
      <c r="R219" s="190">
        <v>0</v>
      </c>
      <c r="S219" s="190">
        <v>0</v>
      </c>
      <c r="T219" s="508">
        <v>0</v>
      </c>
      <c r="U219" s="646">
        <f t="shared" si="48"/>
        <v>10</v>
      </c>
    </row>
    <row r="220" spans="1:21" x14ac:dyDescent="0.3">
      <c r="A220" s="1148"/>
      <c r="B220" s="116" t="s">
        <v>260</v>
      </c>
      <c r="C220" s="90">
        <v>0</v>
      </c>
      <c r="D220" s="90">
        <v>0</v>
      </c>
      <c r="E220" s="90">
        <v>0</v>
      </c>
      <c r="F220" s="90">
        <v>0</v>
      </c>
      <c r="G220" s="90">
        <v>0</v>
      </c>
      <c r="H220" s="90">
        <v>0</v>
      </c>
      <c r="I220" s="90">
        <v>0</v>
      </c>
      <c r="J220" s="90">
        <v>82</v>
      </c>
      <c r="K220" s="90">
        <v>66</v>
      </c>
      <c r="L220" s="90">
        <v>61</v>
      </c>
      <c r="M220" s="90">
        <v>249</v>
      </c>
      <c r="N220" s="90">
        <v>276</v>
      </c>
      <c r="O220" s="90">
        <v>263</v>
      </c>
      <c r="P220" s="90">
        <f t="shared" si="41"/>
        <v>997</v>
      </c>
      <c r="Q220" s="90">
        <v>0</v>
      </c>
      <c r="R220" s="90">
        <v>0</v>
      </c>
      <c r="S220" s="90">
        <v>0</v>
      </c>
      <c r="T220" s="474">
        <v>0</v>
      </c>
      <c r="U220" s="647">
        <f t="shared" si="48"/>
        <v>997</v>
      </c>
    </row>
    <row r="221" spans="1:21" x14ac:dyDescent="0.3">
      <c r="A221" s="1148"/>
      <c r="B221" s="116" t="s">
        <v>261</v>
      </c>
      <c r="C221" s="90">
        <v>0</v>
      </c>
      <c r="D221" s="90">
        <v>0</v>
      </c>
      <c r="E221" s="90">
        <v>0</v>
      </c>
      <c r="F221" s="90">
        <v>0</v>
      </c>
      <c r="G221" s="90">
        <v>0</v>
      </c>
      <c r="H221" s="90">
        <v>0</v>
      </c>
      <c r="I221" s="90">
        <v>0</v>
      </c>
      <c r="J221" s="90">
        <v>231</v>
      </c>
      <c r="K221" s="90">
        <v>207</v>
      </c>
      <c r="L221" s="90">
        <v>237</v>
      </c>
      <c r="M221" s="90">
        <v>94</v>
      </c>
      <c r="N221" s="90">
        <v>33</v>
      </c>
      <c r="O221" s="90">
        <v>48</v>
      </c>
      <c r="P221" s="90">
        <f t="shared" si="41"/>
        <v>850</v>
      </c>
      <c r="Q221" s="90">
        <v>0</v>
      </c>
      <c r="R221" s="90">
        <v>0</v>
      </c>
      <c r="S221" s="90">
        <v>0</v>
      </c>
      <c r="T221" s="474">
        <v>0</v>
      </c>
      <c r="U221" s="647">
        <f t="shared" si="48"/>
        <v>850</v>
      </c>
    </row>
    <row r="222" spans="1:21" x14ac:dyDescent="0.3">
      <c r="A222" s="1148"/>
      <c r="B222" s="116" t="s">
        <v>91</v>
      </c>
      <c r="C222" s="90">
        <v>0</v>
      </c>
      <c r="D222" s="90">
        <v>0</v>
      </c>
      <c r="E222" s="90">
        <v>0</v>
      </c>
      <c r="F222" s="90">
        <v>0</v>
      </c>
      <c r="G222" s="90">
        <v>0</v>
      </c>
      <c r="H222" s="90">
        <v>0</v>
      </c>
      <c r="I222" s="90">
        <v>0</v>
      </c>
      <c r="J222" s="90">
        <v>0</v>
      </c>
      <c r="K222" s="90">
        <v>1</v>
      </c>
      <c r="L222" s="90">
        <v>2</v>
      </c>
      <c r="M222" s="90">
        <v>1</v>
      </c>
      <c r="N222" s="90">
        <v>0</v>
      </c>
      <c r="O222" s="90">
        <v>2</v>
      </c>
      <c r="P222" s="90">
        <f t="shared" si="41"/>
        <v>6</v>
      </c>
      <c r="Q222" s="90">
        <v>0</v>
      </c>
      <c r="R222" s="90">
        <v>0</v>
      </c>
      <c r="S222" s="90">
        <v>0</v>
      </c>
      <c r="T222" s="474">
        <v>0</v>
      </c>
      <c r="U222" s="647">
        <f t="shared" si="48"/>
        <v>6</v>
      </c>
    </row>
    <row r="223" spans="1:21" x14ac:dyDescent="0.3">
      <c r="A223" s="1149"/>
      <c r="B223" s="622" t="s">
        <v>29</v>
      </c>
      <c r="C223" s="194">
        <v>0</v>
      </c>
      <c r="D223" s="194">
        <v>0</v>
      </c>
      <c r="E223" s="194">
        <v>0</v>
      </c>
      <c r="F223" s="194">
        <v>0</v>
      </c>
      <c r="G223" s="194">
        <v>0</v>
      </c>
      <c r="H223" s="194">
        <v>0</v>
      </c>
      <c r="I223" s="194">
        <v>0</v>
      </c>
      <c r="J223" s="194">
        <f>J219+J220+J221+J222</f>
        <v>313</v>
      </c>
      <c r="K223" s="194">
        <f t="shared" ref="K223:N223" si="54">K219+K220+K221+K222</f>
        <v>274</v>
      </c>
      <c r="L223" s="194">
        <f t="shared" si="54"/>
        <v>303</v>
      </c>
      <c r="M223" s="194">
        <f t="shared" si="54"/>
        <v>351</v>
      </c>
      <c r="N223" s="194">
        <f t="shared" si="54"/>
        <v>309</v>
      </c>
      <c r="O223" s="194"/>
      <c r="P223" s="194">
        <f t="shared" si="41"/>
        <v>1550</v>
      </c>
      <c r="Q223" s="194">
        <v>0</v>
      </c>
      <c r="R223" s="194">
        <v>0</v>
      </c>
      <c r="S223" s="194">
        <v>0</v>
      </c>
      <c r="T223" s="507">
        <v>0</v>
      </c>
      <c r="U223" s="648">
        <f t="shared" si="48"/>
        <v>1550</v>
      </c>
    </row>
    <row r="224" spans="1:21" x14ac:dyDescent="0.3">
      <c r="A224" s="1141" t="s">
        <v>222</v>
      </c>
      <c r="B224" s="635" t="s">
        <v>88</v>
      </c>
      <c r="C224" s="89">
        <v>0</v>
      </c>
      <c r="D224" s="89">
        <v>0</v>
      </c>
      <c r="E224" s="89">
        <v>0</v>
      </c>
      <c r="F224" s="89">
        <v>0</v>
      </c>
      <c r="G224" s="89">
        <v>0</v>
      </c>
      <c r="H224" s="89">
        <v>0</v>
      </c>
      <c r="I224" s="89">
        <v>0</v>
      </c>
      <c r="J224" s="89">
        <v>1</v>
      </c>
      <c r="K224" s="89">
        <v>5</v>
      </c>
      <c r="L224" s="89">
        <v>1</v>
      </c>
      <c r="M224" s="89">
        <v>1</v>
      </c>
      <c r="N224" s="89">
        <v>0</v>
      </c>
      <c r="O224" s="89">
        <v>0</v>
      </c>
      <c r="P224" s="89">
        <f t="shared" si="41"/>
        <v>8</v>
      </c>
      <c r="Q224" s="89">
        <v>0</v>
      </c>
      <c r="R224" s="89">
        <v>0</v>
      </c>
      <c r="S224" s="89">
        <v>0</v>
      </c>
      <c r="T224" s="644">
        <v>0</v>
      </c>
      <c r="U224" s="652">
        <f t="shared" si="48"/>
        <v>8</v>
      </c>
    </row>
    <row r="225" spans="1:21" x14ac:dyDescent="0.3">
      <c r="A225" s="1142"/>
      <c r="B225" s="632" t="s">
        <v>260</v>
      </c>
      <c r="C225" s="90">
        <v>0</v>
      </c>
      <c r="D225" s="90">
        <v>0</v>
      </c>
      <c r="E225" s="90">
        <v>0</v>
      </c>
      <c r="F225" s="90">
        <v>0</v>
      </c>
      <c r="G225" s="90">
        <v>0</v>
      </c>
      <c r="H225" s="90">
        <v>0</v>
      </c>
      <c r="I225" s="90">
        <v>0</v>
      </c>
      <c r="J225" s="90">
        <v>41</v>
      </c>
      <c r="K225" s="90">
        <v>44</v>
      </c>
      <c r="L225" s="90">
        <v>67</v>
      </c>
      <c r="M225" s="90">
        <v>122</v>
      </c>
      <c r="N225" s="90">
        <v>111</v>
      </c>
      <c r="O225" s="90">
        <v>25</v>
      </c>
      <c r="P225" s="90">
        <f t="shared" si="41"/>
        <v>410</v>
      </c>
      <c r="Q225" s="90">
        <v>0</v>
      </c>
      <c r="R225" s="90">
        <v>0</v>
      </c>
      <c r="S225" s="90">
        <v>0</v>
      </c>
      <c r="T225" s="474">
        <v>0</v>
      </c>
      <c r="U225" s="647">
        <f t="shared" si="48"/>
        <v>410</v>
      </c>
    </row>
    <row r="226" spans="1:21" x14ac:dyDescent="0.3">
      <c r="A226" s="1142"/>
      <c r="B226" s="632" t="s">
        <v>261</v>
      </c>
      <c r="C226" s="90">
        <v>0</v>
      </c>
      <c r="D226" s="90">
        <v>0</v>
      </c>
      <c r="E226" s="90">
        <v>0</v>
      </c>
      <c r="F226" s="90">
        <v>0</v>
      </c>
      <c r="G226" s="90">
        <v>0</v>
      </c>
      <c r="H226" s="90">
        <v>0</v>
      </c>
      <c r="I226" s="90">
        <v>0</v>
      </c>
      <c r="J226" s="90">
        <v>141</v>
      </c>
      <c r="K226" s="90">
        <v>162</v>
      </c>
      <c r="L226" s="90">
        <v>203</v>
      </c>
      <c r="M226" s="90">
        <v>67</v>
      </c>
      <c r="N226" s="90">
        <v>79</v>
      </c>
      <c r="O226" s="90">
        <v>142</v>
      </c>
      <c r="P226" s="90">
        <f t="shared" ref="P226:P258" si="55">J226+K226+L226+M226+N226+O226</f>
        <v>794</v>
      </c>
      <c r="Q226" s="90">
        <v>0</v>
      </c>
      <c r="R226" s="90">
        <v>0</v>
      </c>
      <c r="S226" s="90">
        <v>0</v>
      </c>
      <c r="T226" s="474">
        <v>0</v>
      </c>
      <c r="U226" s="647">
        <f t="shared" si="48"/>
        <v>794</v>
      </c>
    </row>
    <row r="227" spans="1:21" x14ac:dyDescent="0.3">
      <c r="A227" s="1142"/>
      <c r="B227" s="632" t="s">
        <v>91</v>
      </c>
      <c r="C227" s="90">
        <v>0</v>
      </c>
      <c r="D227" s="90">
        <v>0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1</v>
      </c>
      <c r="P227" s="90">
        <f t="shared" si="55"/>
        <v>1</v>
      </c>
      <c r="Q227" s="90">
        <v>0</v>
      </c>
      <c r="R227" s="90">
        <v>0</v>
      </c>
      <c r="S227" s="90">
        <v>0</v>
      </c>
      <c r="T227" s="474">
        <v>0</v>
      </c>
      <c r="U227" s="647">
        <f t="shared" si="48"/>
        <v>1</v>
      </c>
    </row>
    <row r="228" spans="1:21" x14ac:dyDescent="0.3">
      <c r="A228" s="1142"/>
      <c r="B228" s="633" t="s">
        <v>29</v>
      </c>
      <c r="C228" s="194">
        <v>0</v>
      </c>
      <c r="D228" s="194">
        <v>0</v>
      </c>
      <c r="E228" s="194">
        <v>0</v>
      </c>
      <c r="F228" s="194">
        <v>0</v>
      </c>
      <c r="G228" s="194">
        <v>0</v>
      </c>
      <c r="H228" s="194">
        <v>0</v>
      </c>
      <c r="I228" s="194">
        <v>0</v>
      </c>
      <c r="J228" s="194">
        <f>J224+J225+J226+J227</f>
        <v>183</v>
      </c>
      <c r="K228" s="194">
        <f t="shared" ref="K228:O228" si="56">K224+K225+K226+K227</f>
        <v>211</v>
      </c>
      <c r="L228" s="194">
        <f t="shared" si="56"/>
        <v>271</v>
      </c>
      <c r="M228" s="194">
        <f t="shared" si="56"/>
        <v>190</v>
      </c>
      <c r="N228" s="194">
        <f t="shared" si="56"/>
        <v>190</v>
      </c>
      <c r="O228" s="194">
        <f t="shared" si="56"/>
        <v>168</v>
      </c>
      <c r="P228" s="194">
        <f t="shared" si="55"/>
        <v>1213</v>
      </c>
      <c r="Q228" s="194">
        <v>0</v>
      </c>
      <c r="R228" s="194">
        <v>0</v>
      </c>
      <c r="S228" s="194">
        <v>0</v>
      </c>
      <c r="T228" s="507">
        <v>0</v>
      </c>
      <c r="U228" s="648">
        <f t="shared" si="48"/>
        <v>1213</v>
      </c>
    </row>
    <row r="229" spans="1:21" x14ac:dyDescent="0.3">
      <c r="A229" s="1040" t="s">
        <v>223</v>
      </c>
      <c r="B229" s="537" t="s">
        <v>88</v>
      </c>
      <c r="C229" s="89">
        <v>0</v>
      </c>
      <c r="D229" s="89">
        <v>0</v>
      </c>
      <c r="E229" s="89">
        <v>0</v>
      </c>
      <c r="F229" s="89">
        <v>0</v>
      </c>
      <c r="G229" s="89">
        <v>0</v>
      </c>
      <c r="H229" s="89">
        <v>0</v>
      </c>
      <c r="I229" s="89">
        <v>0</v>
      </c>
      <c r="J229" s="89">
        <v>0</v>
      </c>
      <c r="K229" s="89">
        <v>0</v>
      </c>
      <c r="L229" s="89">
        <v>0</v>
      </c>
      <c r="M229" s="89">
        <v>0</v>
      </c>
      <c r="N229" s="89">
        <v>0</v>
      </c>
      <c r="O229" s="89">
        <v>1</v>
      </c>
      <c r="P229" s="89">
        <f t="shared" si="55"/>
        <v>1</v>
      </c>
      <c r="Q229" s="89">
        <v>0</v>
      </c>
      <c r="R229" s="89">
        <v>0</v>
      </c>
      <c r="S229" s="89">
        <v>0</v>
      </c>
      <c r="T229" s="644">
        <v>0</v>
      </c>
      <c r="U229" s="646">
        <f t="shared" si="48"/>
        <v>1</v>
      </c>
    </row>
    <row r="230" spans="1:21" x14ac:dyDescent="0.3">
      <c r="A230" s="1040"/>
      <c r="B230" s="116" t="s">
        <v>260</v>
      </c>
      <c r="C230" s="90">
        <v>0</v>
      </c>
      <c r="D230" s="90">
        <v>0</v>
      </c>
      <c r="E230" s="90">
        <v>0</v>
      </c>
      <c r="F230" s="90">
        <v>0</v>
      </c>
      <c r="G230" s="90">
        <v>0</v>
      </c>
      <c r="H230" s="90">
        <v>0</v>
      </c>
      <c r="I230" s="90">
        <v>0</v>
      </c>
      <c r="J230" s="90">
        <v>12</v>
      </c>
      <c r="K230" s="90">
        <v>14</v>
      </c>
      <c r="L230" s="90">
        <v>8</v>
      </c>
      <c r="M230" s="90">
        <v>9</v>
      </c>
      <c r="N230" s="90">
        <v>6</v>
      </c>
      <c r="O230" s="90">
        <v>12</v>
      </c>
      <c r="P230" s="90">
        <f t="shared" si="55"/>
        <v>61</v>
      </c>
      <c r="Q230" s="90">
        <v>0</v>
      </c>
      <c r="R230" s="90">
        <v>0</v>
      </c>
      <c r="S230" s="90">
        <v>0</v>
      </c>
      <c r="T230" s="474">
        <v>0</v>
      </c>
      <c r="U230" s="647">
        <f t="shared" si="48"/>
        <v>61</v>
      </c>
    </row>
    <row r="231" spans="1:21" x14ac:dyDescent="0.3">
      <c r="A231" s="1040"/>
      <c r="B231" s="116" t="s">
        <v>261</v>
      </c>
      <c r="C231" s="90">
        <v>0</v>
      </c>
      <c r="D231" s="90">
        <v>0</v>
      </c>
      <c r="E231" s="90">
        <v>0</v>
      </c>
      <c r="F231" s="90">
        <v>0</v>
      </c>
      <c r="G231" s="90">
        <v>0</v>
      </c>
      <c r="H231" s="90">
        <v>0</v>
      </c>
      <c r="I231" s="90">
        <v>0</v>
      </c>
      <c r="J231" s="90">
        <v>40</v>
      </c>
      <c r="K231" s="90">
        <v>18</v>
      </c>
      <c r="L231" s="90">
        <v>42</v>
      </c>
      <c r="M231" s="90">
        <v>60</v>
      </c>
      <c r="N231" s="90">
        <v>34</v>
      </c>
      <c r="O231" s="90">
        <v>20</v>
      </c>
      <c r="P231" s="90">
        <f t="shared" si="55"/>
        <v>214</v>
      </c>
      <c r="Q231" s="90">
        <v>0</v>
      </c>
      <c r="R231" s="90">
        <v>0</v>
      </c>
      <c r="S231" s="90">
        <v>0</v>
      </c>
      <c r="T231" s="474">
        <v>0</v>
      </c>
      <c r="U231" s="647">
        <f t="shared" si="48"/>
        <v>214</v>
      </c>
    </row>
    <row r="232" spans="1:21" x14ac:dyDescent="0.3">
      <c r="A232" s="1040"/>
      <c r="B232" s="116" t="s">
        <v>91</v>
      </c>
      <c r="C232" s="90">
        <v>0</v>
      </c>
      <c r="D232" s="90">
        <v>0</v>
      </c>
      <c r="E232" s="90">
        <v>0</v>
      </c>
      <c r="F232" s="90">
        <v>0</v>
      </c>
      <c r="G232" s="90">
        <v>0</v>
      </c>
      <c r="H232" s="90">
        <v>0</v>
      </c>
      <c r="I232" s="90">
        <v>0</v>
      </c>
      <c r="J232" s="90">
        <v>0</v>
      </c>
      <c r="K232" s="90">
        <v>0</v>
      </c>
      <c r="L232" s="90">
        <v>1</v>
      </c>
      <c r="M232" s="90">
        <v>0</v>
      </c>
      <c r="N232" s="90">
        <v>0</v>
      </c>
      <c r="O232" s="90">
        <v>0</v>
      </c>
      <c r="P232" s="90">
        <f t="shared" si="55"/>
        <v>1</v>
      </c>
      <c r="Q232" s="90">
        <v>0</v>
      </c>
      <c r="R232" s="90">
        <v>0</v>
      </c>
      <c r="S232" s="90">
        <v>0</v>
      </c>
      <c r="T232" s="474">
        <v>0</v>
      </c>
      <c r="U232" s="647">
        <f t="shared" si="48"/>
        <v>1</v>
      </c>
    </row>
    <row r="233" spans="1:21" x14ac:dyDescent="0.3">
      <c r="A233" s="1040"/>
      <c r="B233" s="402" t="s">
        <v>29</v>
      </c>
      <c r="C233" s="91">
        <v>0</v>
      </c>
      <c r="D233" s="91">
        <v>0</v>
      </c>
      <c r="E233" s="91">
        <v>0</v>
      </c>
      <c r="F233" s="91">
        <v>0</v>
      </c>
      <c r="G233" s="91">
        <v>0</v>
      </c>
      <c r="H233" s="91">
        <v>0</v>
      </c>
      <c r="I233" s="91">
        <v>0</v>
      </c>
      <c r="J233" s="91">
        <f>J229+J230+J231+J232</f>
        <v>52</v>
      </c>
      <c r="K233" s="91">
        <f t="shared" ref="K233:O233" si="57">K229+K230+K231+K232</f>
        <v>32</v>
      </c>
      <c r="L233" s="91">
        <f t="shared" si="57"/>
        <v>51</v>
      </c>
      <c r="M233" s="91">
        <f t="shared" si="57"/>
        <v>69</v>
      </c>
      <c r="N233" s="91">
        <f t="shared" si="57"/>
        <v>40</v>
      </c>
      <c r="O233" s="91">
        <f t="shared" si="57"/>
        <v>33</v>
      </c>
      <c r="P233" s="91">
        <f t="shared" si="55"/>
        <v>277</v>
      </c>
      <c r="Q233" s="91">
        <v>0</v>
      </c>
      <c r="R233" s="91">
        <v>0</v>
      </c>
      <c r="S233" s="91">
        <v>0</v>
      </c>
      <c r="T233" s="645">
        <v>0</v>
      </c>
      <c r="U233" s="648">
        <f t="shared" si="48"/>
        <v>277</v>
      </c>
    </row>
    <row r="234" spans="1:21" x14ac:dyDescent="0.3">
      <c r="A234" s="1142" t="s">
        <v>224</v>
      </c>
      <c r="B234" s="631" t="s">
        <v>88</v>
      </c>
      <c r="C234" s="190">
        <v>0</v>
      </c>
      <c r="D234" s="190">
        <v>0</v>
      </c>
      <c r="E234" s="190">
        <v>0</v>
      </c>
      <c r="F234" s="190">
        <v>0</v>
      </c>
      <c r="G234" s="190">
        <v>0</v>
      </c>
      <c r="H234" s="190">
        <v>0</v>
      </c>
      <c r="I234" s="190">
        <v>0</v>
      </c>
      <c r="J234" s="190">
        <v>2</v>
      </c>
      <c r="K234" s="190">
        <v>2</v>
      </c>
      <c r="L234" s="190">
        <v>3</v>
      </c>
      <c r="M234" s="190">
        <v>2</v>
      </c>
      <c r="N234" s="190">
        <v>2</v>
      </c>
      <c r="O234" s="190">
        <v>2</v>
      </c>
      <c r="P234" s="190">
        <f t="shared" si="55"/>
        <v>13</v>
      </c>
      <c r="Q234" s="190">
        <v>0</v>
      </c>
      <c r="R234" s="190">
        <v>0</v>
      </c>
      <c r="S234" s="190">
        <v>0</v>
      </c>
      <c r="T234" s="508">
        <v>0</v>
      </c>
      <c r="U234" s="646">
        <f t="shared" si="48"/>
        <v>13</v>
      </c>
    </row>
    <row r="235" spans="1:21" x14ac:dyDescent="0.3">
      <c r="A235" s="1142"/>
      <c r="B235" s="632" t="s">
        <v>260</v>
      </c>
      <c r="C235" s="90">
        <v>0</v>
      </c>
      <c r="D235" s="90">
        <v>0</v>
      </c>
      <c r="E235" s="90">
        <v>0</v>
      </c>
      <c r="F235" s="90">
        <v>0</v>
      </c>
      <c r="G235" s="90">
        <v>0</v>
      </c>
      <c r="H235" s="90">
        <v>0</v>
      </c>
      <c r="I235" s="90">
        <v>0</v>
      </c>
      <c r="J235" s="90">
        <v>44</v>
      </c>
      <c r="K235" s="90">
        <v>45</v>
      </c>
      <c r="L235" s="90">
        <v>39</v>
      </c>
      <c r="M235" s="90">
        <v>178</v>
      </c>
      <c r="N235" s="90">
        <v>126</v>
      </c>
      <c r="O235" s="90">
        <v>37</v>
      </c>
      <c r="P235" s="90">
        <f t="shared" si="55"/>
        <v>469</v>
      </c>
      <c r="Q235" s="90">
        <v>0</v>
      </c>
      <c r="R235" s="90">
        <v>0</v>
      </c>
      <c r="S235" s="90">
        <v>0</v>
      </c>
      <c r="T235" s="474">
        <v>0</v>
      </c>
      <c r="U235" s="647">
        <f t="shared" si="48"/>
        <v>469</v>
      </c>
    </row>
    <row r="236" spans="1:21" x14ac:dyDescent="0.3">
      <c r="A236" s="1142"/>
      <c r="B236" s="632" t="s">
        <v>261</v>
      </c>
      <c r="C236" s="90">
        <v>0</v>
      </c>
      <c r="D236" s="90">
        <v>0</v>
      </c>
      <c r="E236" s="90">
        <v>0</v>
      </c>
      <c r="F236" s="90">
        <v>0</v>
      </c>
      <c r="G236" s="90">
        <v>0</v>
      </c>
      <c r="H236" s="90">
        <v>0</v>
      </c>
      <c r="I236" s="90">
        <v>0</v>
      </c>
      <c r="J236" s="90">
        <v>132</v>
      </c>
      <c r="K236" s="90">
        <v>76</v>
      </c>
      <c r="L236" s="90">
        <v>204</v>
      </c>
      <c r="M236" s="90">
        <v>43</v>
      </c>
      <c r="N236" s="90">
        <v>87</v>
      </c>
      <c r="O236" s="90">
        <v>137</v>
      </c>
      <c r="P236" s="90">
        <f t="shared" si="55"/>
        <v>679</v>
      </c>
      <c r="Q236" s="90">
        <v>0</v>
      </c>
      <c r="R236" s="90">
        <v>0</v>
      </c>
      <c r="S236" s="90">
        <v>0</v>
      </c>
      <c r="T236" s="474">
        <v>0</v>
      </c>
      <c r="U236" s="647">
        <f t="shared" si="48"/>
        <v>679</v>
      </c>
    </row>
    <row r="237" spans="1:21" x14ac:dyDescent="0.3">
      <c r="A237" s="1142"/>
      <c r="B237" s="632" t="s">
        <v>91</v>
      </c>
      <c r="C237" s="90">
        <v>0</v>
      </c>
      <c r="D237" s="90">
        <v>0</v>
      </c>
      <c r="E237" s="90">
        <v>0</v>
      </c>
      <c r="F237" s="90">
        <v>0</v>
      </c>
      <c r="G237" s="90">
        <v>0</v>
      </c>
      <c r="H237" s="90">
        <v>0</v>
      </c>
      <c r="I237" s="90">
        <v>0</v>
      </c>
      <c r="J237" s="90">
        <v>0</v>
      </c>
      <c r="K237" s="90">
        <v>0</v>
      </c>
      <c r="L237" s="90">
        <v>0</v>
      </c>
      <c r="M237" s="90">
        <v>0</v>
      </c>
      <c r="N237" s="90">
        <v>0</v>
      </c>
      <c r="O237" s="90">
        <v>0</v>
      </c>
      <c r="P237" s="90">
        <f t="shared" si="55"/>
        <v>0</v>
      </c>
      <c r="Q237" s="90">
        <v>0</v>
      </c>
      <c r="R237" s="90">
        <v>0</v>
      </c>
      <c r="S237" s="90">
        <v>0</v>
      </c>
      <c r="T237" s="474">
        <v>0</v>
      </c>
      <c r="U237" s="647">
        <f t="shared" si="48"/>
        <v>0</v>
      </c>
    </row>
    <row r="238" spans="1:21" x14ac:dyDescent="0.3">
      <c r="A238" s="1146"/>
      <c r="B238" s="634" t="s">
        <v>29</v>
      </c>
      <c r="C238" s="91">
        <v>0</v>
      </c>
      <c r="D238" s="91">
        <v>0</v>
      </c>
      <c r="E238" s="91">
        <v>0</v>
      </c>
      <c r="F238" s="91">
        <v>0</v>
      </c>
      <c r="G238" s="91">
        <v>0</v>
      </c>
      <c r="H238" s="91">
        <v>0</v>
      </c>
      <c r="I238" s="91">
        <v>0</v>
      </c>
      <c r="J238" s="91">
        <f>J234+J235+J236+J237</f>
        <v>178</v>
      </c>
      <c r="K238" s="91">
        <f t="shared" ref="K238:O238" si="58">K234+K235+K236+K237</f>
        <v>123</v>
      </c>
      <c r="L238" s="91">
        <f t="shared" si="58"/>
        <v>246</v>
      </c>
      <c r="M238" s="91">
        <f t="shared" si="58"/>
        <v>223</v>
      </c>
      <c r="N238" s="91">
        <f t="shared" si="58"/>
        <v>215</v>
      </c>
      <c r="O238" s="91">
        <f t="shared" si="58"/>
        <v>176</v>
      </c>
      <c r="P238" s="91">
        <f t="shared" si="55"/>
        <v>1161</v>
      </c>
      <c r="Q238" s="91">
        <v>0</v>
      </c>
      <c r="R238" s="91">
        <v>0</v>
      </c>
      <c r="S238" s="91">
        <v>0</v>
      </c>
      <c r="T238" s="645">
        <v>0</v>
      </c>
      <c r="U238" s="651">
        <f t="shared" si="48"/>
        <v>1161</v>
      </c>
    </row>
    <row r="239" spans="1:21" x14ac:dyDescent="0.3">
      <c r="A239" s="1147" t="s">
        <v>225</v>
      </c>
      <c r="B239" s="495" t="s">
        <v>88</v>
      </c>
      <c r="C239" s="190">
        <v>0</v>
      </c>
      <c r="D239" s="190">
        <v>0</v>
      </c>
      <c r="E239" s="190">
        <v>0</v>
      </c>
      <c r="F239" s="190">
        <v>0</v>
      </c>
      <c r="G239" s="190">
        <v>0</v>
      </c>
      <c r="H239" s="190">
        <v>0</v>
      </c>
      <c r="I239" s="190">
        <v>0</v>
      </c>
      <c r="J239" s="190">
        <v>3</v>
      </c>
      <c r="K239" s="190">
        <v>0</v>
      </c>
      <c r="L239" s="190">
        <v>0</v>
      </c>
      <c r="M239" s="190">
        <v>1</v>
      </c>
      <c r="N239" s="190">
        <v>0</v>
      </c>
      <c r="O239" s="190">
        <v>0</v>
      </c>
      <c r="P239" s="190">
        <f t="shared" si="55"/>
        <v>4</v>
      </c>
      <c r="Q239" s="190">
        <v>0</v>
      </c>
      <c r="R239" s="190">
        <v>0</v>
      </c>
      <c r="S239" s="190">
        <v>0</v>
      </c>
      <c r="T239" s="508">
        <v>0</v>
      </c>
      <c r="U239" s="646">
        <f t="shared" si="48"/>
        <v>4</v>
      </c>
    </row>
    <row r="240" spans="1:21" x14ac:dyDescent="0.3">
      <c r="A240" s="1148"/>
      <c r="B240" s="116" t="s">
        <v>260</v>
      </c>
      <c r="C240" s="90">
        <v>0</v>
      </c>
      <c r="D240" s="90">
        <v>0</v>
      </c>
      <c r="E240" s="90">
        <v>0</v>
      </c>
      <c r="F240" s="90">
        <v>0</v>
      </c>
      <c r="G240" s="90">
        <v>0</v>
      </c>
      <c r="H240" s="90">
        <v>0</v>
      </c>
      <c r="I240" s="90">
        <v>0</v>
      </c>
      <c r="J240" s="90">
        <v>18</v>
      </c>
      <c r="K240" s="90">
        <v>21</v>
      </c>
      <c r="L240" s="90">
        <v>12</v>
      </c>
      <c r="M240" s="90">
        <v>6</v>
      </c>
      <c r="N240" s="90">
        <v>13</v>
      </c>
      <c r="O240" s="90">
        <v>11</v>
      </c>
      <c r="P240" s="90">
        <f t="shared" si="55"/>
        <v>81</v>
      </c>
      <c r="Q240" s="90">
        <v>0</v>
      </c>
      <c r="R240" s="90">
        <v>0</v>
      </c>
      <c r="S240" s="90">
        <v>0</v>
      </c>
      <c r="T240" s="474">
        <v>0</v>
      </c>
      <c r="U240" s="647">
        <f t="shared" si="48"/>
        <v>81</v>
      </c>
    </row>
    <row r="241" spans="1:21" x14ac:dyDescent="0.3">
      <c r="A241" s="1148"/>
      <c r="B241" s="116" t="s">
        <v>261</v>
      </c>
      <c r="C241" s="90">
        <v>0</v>
      </c>
      <c r="D241" s="90">
        <v>0</v>
      </c>
      <c r="E241" s="90">
        <v>0</v>
      </c>
      <c r="F241" s="90">
        <v>0</v>
      </c>
      <c r="G241" s="90">
        <v>0</v>
      </c>
      <c r="H241" s="90">
        <v>0</v>
      </c>
      <c r="I241" s="90">
        <v>0</v>
      </c>
      <c r="J241" s="90">
        <v>23</v>
      </c>
      <c r="K241" s="90">
        <v>21</v>
      </c>
      <c r="L241" s="90">
        <v>16</v>
      </c>
      <c r="M241" s="90">
        <v>11</v>
      </c>
      <c r="N241" s="90">
        <v>10</v>
      </c>
      <c r="O241" s="90">
        <v>7</v>
      </c>
      <c r="P241" s="90">
        <f t="shared" si="55"/>
        <v>88</v>
      </c>
      <c r="Q241" s="90">
        <v>0</v>
      </c>
      <c r="R241" s="90">
        <v>0</v>
      </c>
      <c r="S241" s="90">
        <v>0</v>
      </c>
      <c r="T241" s="474">
        <v>0</v>
      </c>
      <c r="U241" s="647">
        <f t="shared" si="48"/>
        <v>88</v>
      </c>
    </row>
    <row r="242" spans="1:21" x14ac:dyDescent="0.3">
      <c r="A242" s="1148"/>
      <c r="B242" s="116" t="s">
        <v>91</v>
      </c>
      <c r="C242" s="90">
        <v>0</v>
      </c>
      <c r="D242" s="90">
        <v>0</v>
      </c>
      <c r="E242" s="90">
        <v>0</v>
      </c>
      <c r="F242" s="90">
        <v>0</v>
      </c>
      <c r="G242" s="90">
        <v>0</v>
      </c>
      <c r="H242" s="90">
        <v>0</v>
      </c>
      <c r="I242" s="90">
        <v>0</v>
      </c>
      <c r="J242" s="90">
        <v>0</v>
      </c>
      <c r="K242" s="90">
        <v>0</v>
      </c>
      <c r="L242" s="90">
        <v>0</v>
      </c>
      <c r="M242" s="90">
        <v>0</v>
      </c>
      <c r="N242" s="90">
        <v>0</v>
      </c>
      <c r="O242" s="90">
        <v>0</v>
      </c>
      <c r="P242" s="90">
        <f t="shared" si="55"/>
        <v>0</v>
      </c>
      <c r="Q242" s="90">
        <v>0</v>
      </c>
      <c r="R242" s="90">
        <v>0</v>
      </c>
      <c r="S242" s="90">
        <v>0</v>
      </c>
      <c r="T242" s="474">
        <v>0</v>
      </c>
      <c r="U242" s="647">
        <f t="shared" si="48"/>
        <v>0</v>
      </c>
    </row>
    <row r="243" spans="1:21" x14ac:dyDescent="0.3">
      <c r="A243" s="1149"/>
      <c r="B243" s="622" t="s">
        <v>29</v>
      </c>
      <c r="C243" s="194">
        <v>0</v>
      </c>
      <c r="D243" s="194">
        <v>0</v>
      </c>
      <c r="E243" s="194">
        <v>0</v>
      </c>
      <c r="F243" s="194">
        <v>0</v>
      </c>
      <c r="G243" s="194">
        <v>0</v>
      </c>
      <c r="H243" s="194">
        <v>0</v>
      </c>
      <c r="I243" s="194">
        <v>0</v>
      </c>
      <c r="J243" s="194">
        <f>J239+J240+J241+J242</f>
        <v>44</v>
      </c>
      <c r="K243" s="194">
        <f t="shared" ref="K243:O243" si="59">K239+K240+K241+K242</f>
        <v>42</v>
      </c>
      <c r="L243" s="194">
        <f t="shared" si="59"/>
        <v>28</v>
      </c>
      <c r="M243" s="194">
        <f t="shared" si="59"/>
        <v>18</v>
      </c>
      <c r="N243" s="194">
        <f t="shared" si="59"/>
        <v>23</v>
      </c>
      <c r="O243" s="194">
        <f t="shared" si="59"/>
        <v>18</v>
      </c>
      <c r="P243" s="194">
        <f t="shared" si="55"/>
        <v>173</v>
      </c>
      <c r="Q243" s="194">
        <v>0</v>
      </c>
      <c r="R243" s="194">
        <v>0</v>
      </c>
      <c r="S243" s="194">
        <v>0</v>
      </c>
      <c r="T243" s="507">
        <v>0</v>
      </c>
      <c r="U243" s="648">
        <f t="shared" si="48"/>
        <v>173</v>
      </c>
    </row>
    <row r="244" spans="1:21" x14ac:dyDescent="0.3">
      <c r="A244" s="1141" t="s">
        <v>226</v>
      </c>
      <c r="B244" s="635" t="s">
        <v>88</v>
      </c>
      <c r="C244" s="89">
        <v>0</v>
      </c>
      <c r="D244" s="89">
        <v>0</v>
      </c>
      <c r="E244" s="89">
        <v>0</v>
      </c>
      <c r="F244" s="89">
        <v>0</v>
      </c>
      <c r="G244" s="89">
        <v>0</v>
      </c>
      <c r="H244" s="89">
        <v>0</v>
      </c>
      <c r="I244" s="89">
        <v>0</v>
      </c>
      <c r="J244" s="89">
        <v>1</v>
      </c>
      <c r="K244" s="89">
        <v>0</v>
      </c>
      <c r="L244" s="89">
        <v>0</v>
      </c>
      <c r="M244" s="89">
        <v>0</v>
      </c>
      <c r="N244" s="89">
        <v>0</v>
      </c>
      <c r="O244" s="89">
        <v>0</v>
      </c>
      <c r="P244" s="89">
        <f t="shared" si="55"/>
        <v>1</v>
      </c>
      <c r="Q244" s="89">
        <v>0</v>
      </c>
      <c r="R244" s="89">
        <v>0</v>
      </c>
      <c r="S244" s="89">
        <v>0</v>
      </c>
      <c r="T244" s="644">
        <v>0</v>
      </c>
      <c r="U244" s="652">
        <f t="shared" si="48"/>
        <v>1</v>
      </c>
    </row>
    <row r="245" spans="1:21" x14ac:dyDescent="0.3">
      <c r="A245" s="1142"/>
      <c r="B245" s="632" t="s">
        <v>260</v>
      </c>
      <c r="C245" s="90">
        <v>0</v>
      </c>
      <c r="D245" s="90">
        <v>0</v>
      </c>
      <c r="E245" s="90">
        <v>0</v>
      </c>
      <c r="F245" s="90">
        <v>0</v>
      </c>
      <c r="G245" s="90">
        <v>0</v>
      </c>
      <c r="H245" s="90">
        <v>0</v>
      </c>
      <c r="I245" s="90">
        <v>0</v>
      </c>
      <c r="J245" s="90">
        <v>11</v>
      </c>
      <c r="K245" s="90">
        <v>48</v>
      </c>
      <c r="L245" s="90">
        <v>14</v>
      </c>
      <c r="M245" s="90">
        <v>43</v>
      </c>
      <c r="N245" s="90">
        <v>25</v>
      </c>
      <c r="O245" s="90">
        <v>60</v>
      </c>
      <c r="P245" s="90">
        <f t="shared" si="55"/>
        <v>201</v>
      </c>
      <c r="Q245" s="90">
        <v>0</v>
      </c>
      <c r="R245" s="90">
        <v>0</v>
      </c>
      <c r="S245" s="90">
        <v>0</v>
      </c>
      <c r="T245" s="474">
        <v>0</v>
      </c>
      <c r="U245" s="647">
        <f t="shared" si="48"/>
        <v>201</v>
      </c>
    </row>
    <row r="246" spans="1:21" x14ac:dyDescent="0.3">
      <c r="A246" s="1142"/>
      <c r="B246" s="632" t="s">
        <v>261</v>
      </c>
      <c r="C246" s="90">
        <v>0</v>
      </c>
      <c r="D246" s="90">
        <v>0</v>
      </c>
      <c r="E246" s="90">
        <v>0</v>
      </c>
      <c r="F246" s="90">
        <v>0</v>
      </c>
      <c r="G246" s="90">
        <v>0</v>
      </c>
      <c r="H246" s="90">
        <v>0</v>
      </c>
      <c r="I246" s="90">
        <v>0</v>
      </c>
      <c r="J246" s="90">
        <v>24</v>
      </c>
      <c r="K246" s="90">
        <v>71</v>
      </c>
      <c r="L246" s="90">
        <v>74</v>
      </c>
      <c r="M246" s="90">
        <v>33</v>
      </c>
      <c r="N246" s="90">
        <v>35</v>
      </c>
      <c r="O246" s="90">
        <v>8</v>
      </c>
      <c r="P246" s="90">
        <f t="shared" si="55"/>
        <v>245</v>
      </c>
      <c r="Q246" s="90">
        <v>0</v>
      </c>
      <c r="R246" s="90">
        <v>0</v>
      </c>
      <c r="S246" s="90">
        <v>0</v>
      </c>
      <c r="T246" s="474">
        <v>0</v>
      </c>
      <c r="U246" s="647">
        <f t="shared" si="48"/>
        <v>245</v>
      </c>
    </row>
    <row r="247" spans="1:21" x14ac:dyDescent="0.3">
      <c r="A247" s="1142"/>
      <c r="B247" s="632" t="s">
        <v>91</v>
      </c>
      <c r="C247" s="90">
        <v>0</v>
      </c>
      <c r="D247" s="90">
        <v>0</v>
      </c>
      <c r="E247" s="90">
        <v>0</v>
      </c>
      <c r="F247" s="90">
        <v>0</v>
      </c>
      <c r="G247" s="90">
        <v>0</v>
      </c>
      <c r="H247" s="90">
        <v>0</v>
      </c>
      <c r="I247" s="90">
        <v>0</v>
      </c>
      <c r="J247" s="90">
        <v>0</v>
      </c>
      <c r="K247" s="90">
        <v>0</v>
      </c>
      <c r="L247" s="90">
        <v>0</v>
      </c>
      <c r="M247" s="90">
        <v>0</v>
      </c>
      <c r="N247" s="90">
        <v>0</v>
      </c>
      <c r="O247" s="90">
        <v>0</v>
      </c>
      <c r="P247" s="90">
        <f t="shared" si="55"/>
        <v>0</v>
      </c>
      <c r="Q247" s="90">
        <v>0</v>
      </c>
      <c r="R247" s="90">
        <v>0</v>
      </c>
      <c r="S247" s="90">
        <v>0</v>
      </c>
      <c r="T247" s="474">
        <v>0</v>
      </c>
      <c r="U247" s="647">
        <f t="shared" si="48"/>
        <v>0</v>
      </c>
    </row>
    <row r="248" spans="1:21" x14ac:dyDescent="0.3">
      <c r="A248" s="1142"/>
      <c r="B248" s="633" t="s">
        <v>29</v>
      </c>
      <c r="C248" s="194">
        <v>0</v>
      </c>
      <c r="D248" s="194">
        <v>0</v>
      </c>
      <c r="E248" s="194">
        <v>0</v>
      </c>
      <c r="F248" s="194">
        <v>0</v>
      </c>
      <c r="G248" s="194">
        <v>0</v>
      </c>
      <c r="H248" s="194">
        <v>0</v>
      </c>
      <c r="I248" s="194">
        <v>0</v>
      </c>
      <c r="J248" s="194">
        <f>J244+J245+J246+J247</f>
        <v>36</v>
      </c>
      <c r="K248" s="194">
        <f t="shared" ref="K248:O248" si="60">K244+K245+K246+K247</f>
        <v>119</v>
      </c>
      <c r="L248" s="194">
        <f t="shared" si="60"/>
        <v>88</v>
      </c>
      <c r="M248" s="194">
        <f t="shared" si="60"/>
        <v>76</v>
      </c>
      <c r="N248" s="194">
        <f t="shared" si="60"/>
        <v>60</v>
      </c>
      <c r="O248" s="194">
        <f t="shared" si="60"/>
        <v>68</v>
      </c>
      <c r="P248" s="194">
        <f t="shared" si="55"/>
        <v>447</v>
      </c>
      <c r="Q248" s="194">
        <v>0</v>
      </c>
      <c r="R248" s="194">
        <v>0</v>
      </c>
      <c r="S248" s="194">
        <v>0</v>
      </c>
      <c r="T248" s="507">
        <v>0</v>
      </c>
      <c r="U248" s="648">
        <f t="shared" si="48"/>
        <v>447</v>
      </c>
    </row>
    <row r="249" spans="1:21" x14ac:dyDescent="0.3">
      <c r="A249" s="1040" t="s">
        <v>227</v>
      </c>
      <c r="B249" s="537" t="s">
        <v>88</v>
      </c>
      <c r="C249" s="89">
        <v>0</v>
      </c>
      <c r="D249" s="89">
        <v>0</v>
      </c>
      <c r="E249" s="89">
        <v>0</v>
      </c>
      <c r="F249" s="89">
        <v>0</v>
      </c>
      <c r="G249" s="89">
        <v>0</v>
      </c>
      <c r="H249" s="89">
        <v>0</v>
      </c>
      <c r="I249" s="89">
        <v>0</v>
      </c>
      <c r="J249" s="89">
        <v>0</v>
      </c>
      <c r="K249" s="89">
        <v>1</v>
      </c>
      <c r="L249" s="89">
        <v>0</v>
      </c>
      <c r="M249" s="89">
        <v>0</v>
      </c>
      <c r="N249" s="89">
        <v>0</v>
      </c>
      <c r="O249" s="89">
        <v>0</v>
      </c>
      <c r="P249" s="89">
        <f t="shared" si="55"/>
        <v>1</v>
      </c>
      <c r="Q249" s="89">
        <v>0</v>
      </c>
      <c r="R249" s="89">
        <v>0</v>
      </c>
      <c r="S249" s="89">
        <v>0</v>
      </c>
      <c r="T249" s="644">
        <v>0</v>
      </c>
      <c r="U249" s="646">
        <f t="shared" si="48"/>
        <v>1</v>
      </c>
    </row>
    <row r="250" spans="1:21" x14ac:dyDescent="0.3">
      <c r="A250" s="1040"/>
      <c r="B250" s="116" t="s">
        <v>260</v>
      </c>
      <c r="C250" s="90">
        <v>0</v>
      </c>
      <c r="D250" s="9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53</v>
      </c>
      <c r="K250" s="90">
        <v>38</v>
      </c>
      <c r="L250" s="90">
        <v>18</v>
      </c>
      <c r="M250" s="90">
        <v>49</v>
      </c>
      <c r="N250" s="90">
        <v>42</v>
      </c>
      <c r="O250" s="90">
        <v>44</v>
      </c>
      <c r="P250" s="90">
        <f t="shared" si="55"/>
        <v>244</v>
      </c>
      <c r="Q250" s="90">
        <v>0</v>
      </c>
      <c r="R250" s="90">
        <v>0</v>
      </c>
      <c r="S250" s="90">
        <v>0</v>
      </c>
      <c r="T250" s="474">
        <v>0</v>
      </c>
      <c r="U250" s="647">
        <f t="shared" si="48"/>
        <v>244</v>
      </c>
    </row>
    <row r="251" spans="1:21" x14ac:dyDescent="0.3">
      <c r="A251" s="1040"/>
      <c r="B251" s="116" t="s">
        <v>261</v>
      </c>
      <c r="C251" s="90">
        <v>0</v>
      </c>
      <c r="D251" s="90">
        <v>0</v>
      </c>
      <c r="E251" s="90">
        <v>0</v>
      </c>
      <c r="F251" s="90">
        <v>0</v>
      </c>
      <c r="G251" s="90">
        <v>0</v>
      </c>
      <c r="H251" s="90">
        <v>0</v>
      </c>
      <c r="I251" s="90">
        <v>0</v>
      </c>
      <c r="J251" s="90">
        <v>66</v>
      </c>
      <c r="K251" s="90">
        <v>46</v>
      </c>
      <c r="L251" s="90">
        <v>30</v>
      </c>
      <c r="M251" s="90">
        <v>13</v>
      </c>
      <c r="N251" s="90">
        <v>6</v>
      </c>
      <c r="O251" s="90">
        <v>19</v>
      </c>
      <c r="P251" s="90">
        <f t="shared" si="55"/>
        <v>180</v>
      </c>
      <c r="Q251" s="90">
        <v>0</v>
      </c>
      <c r="R251" s="90">
        <v>0</v>
      </c>
      <c r="S251" s="90">
        <v>0</v>
      </c>
      <c r="T251" s="474">
        <v>0</v>
      </c>
      <c r="U251" s="647">
        <f t="shared" si="48"/>
        <v>180</v>
      </c>
    </row>
    <row r="252" spans="1:21" x14ac:dyDescent="0.3">
      <c r="A252" s="1040"/>
      <c r="B252" s="116" t="s">
        <v>91</v>
      </c>
      <c r="C252" s="90">
        <v>0</v>
      </c>
      <c r="D252" s="90">
        <v>0</v>
      </c>
      <c r="E252" s="90">
        <v>0</v>
      </c>
      <c r="F252" s="90">
        <v>0</v>
      </c>
      <c r="G252" s="90">
        <v>0</v>
      </c>
      <c r="H252" s="90">
        <v>0</v>
      </c>
      <c r="I252" s="90">
        <v>0</v>
      </c>
      <c r="J252" s="90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f t="shared" si="55"/>
        <v>0</v>
      </c>
      <c r="Q252" s="90">
        <v>0</v>
      </c>
      <c r="R252" s="90">
        <v>0</v>
      </c>
      <c r="S252" s="90">
        <v>0</v>
      </c>
      <c r="T252" s="474">
        <v>0</v>
      </c>
      <c r="U252" s="647">
        <f t="shared" si="48"/>
        <v>0</v>
      </c>
    </row>
    <row r="253" spans="1:21" x14ac:dyDescent="0.3">
      <c r="A253" s="1040"/>
      <c r="B253" s="402" t="s">
        <v>29</v>
      </c>
      <c r="C253" s="91">
        <v>0</v>
      </c>
      <c r="D253" s="91">
        <v>0</v>
      </c>
      <c r="E253" s="91">
        <v>0</v>
      </c>
      <c r="F253" s="91">
        <v>0</v>
      </c>
      <c r="G253" s="91">
        <v>0</v>
      </c>
      <c r="H253" s="91">
        <v>0</v>
      </c>
      <c r="I253" s="91">
        <v>0</v>
      </c>
      <c r="J253" s="91">
        <f>J249+J250+J251+J252</f>
        <v>119</v>
      </c>
      <c r="K253" s="91">
        <f t="shared" ref="K253:O253" si="61">K249+K250+K251+K252</f>
        <v>85</v>
      </c>
      <c r="L253" s="91">
        <f t="shared" si="61"/>
        <v>48</v>
      </c>
      <c r="M253" s="91">
        <f t="shared" si="61"/>
        <v>62</v>
      </c>
      <c r="N253" s="91">
        <f t="shared" si="61"/>
        <v>48</v>
      </c>
      <c r="O253" s="91">
        <f t="shared" si="61"/>
        <v>63</v>
      </c>
      <c r="P253" s="91">
        <f t="shared" si="55"/>
        <v>425</v>
      </c>
      <c r="Q253" s="91">
        <v>0</v>
      </c>
      <c r="R253" s="91">
        <v>0</v>
      </c>
      <c r="S253" s="91">
        <v>0</v>
      </c>
      <c r="T253" s="645">
        <v>0</v>
      </c>
      <c r="U253" s="648">
        <f t="shared" si="48"/>
        <v>425</v>
      </c>
    </row>
    <row r="254" spans="1:21" x14ac:dyDescent="0.3">
      <c r="A254" s="1142" t="s">
        <v>228</v>
      </c>
      <c r="B254" s="631" t="s">
        <v>88</v>
      </c>
      <c r="C254" s="190">
        <v>0</v>
      </c>
      <c r="D254" s="190">
        <v>0</v>
      </c>
      <c r="E254" s="190">
        <v>0</v>
      </c>
      <c r="F254" s="190">
        <v>0</v>
      </c>
      <c r="G254" s="190">
        <v>0</v>
      </c>
      <c r="H254" s="190">
        <v>0</v>
      </c>
      <c r="I254" s="190">
        <v>0</v>
      </c>
      <c r="J254" s="190">
        <v>1</v>
      </c>
      <c r="K254" s="190">
        <v>1</v>
      </c>
      <c r="L254" s="190">
        <v>4</v>
      </c>
      <c r="M254" s="190">
        <v>0</v>
      </c>
      <c r="N254" s="190">
        <v>0</v>
      </c>
      <c r="O254" s="190">
        <v>0</v>
      </c>
      <c r="P254" s="190">
        <f t="shared" si="55"/>
        <v>6</v>
      </c>
      <c r="Q254" s="190">
        <v>0</v>
      </c>
      <c r="R254" s="190">
        <v>0</v>
      </c>
      <c r="S254" s="190">
        <v>0</v>
      </c>
      <c r="T254" s="508">
        <v>0</v>
      </c>
      <c r="U254" s="646">
        <f t="shared" si="48"/>
        <v>6</v>
      </c>
    </row>
    <row r="255" spans="1:21" x14ac:dyDescent="0.3">
      <c r="A255" s="1142"/>
      <c r="B255" s="632" t="s">
        <v>260</v>
      </c>
      <c r="C255" s="90">
        <v>0</v>
      </c>
      <c r="D255" s="90">
        <v>0</v>
      </c>
      <c r="E255" s="90">
        <v>0</v>
      </c>
      <c r="F255" s="90">
        <v>0</v>
      </c>
      <c r="G255" s="90">
        <v>0</v>
      </c>
      <c r="H255" s="90">
        <v>0</v>
      </c>
      <c r="I255" s="90">
        <v>0</v>
      </c>
      <c r="J255" s="90">
        <v>10</v>
      </c>
      <c r="K255" s="90">
        <v>14</v>
      </c>
      <c r="L255" s="90">
        <v>16</v>
      </c>
      <c r="M255" s="90">
        <v>105</v>
      </c>
      <c r="N255" s="90">
        <v>101</v>
      </c>
      <c r="O255" s="90">
        <v>105</v>
      </c>
      <c r="P255" s="90">
        <f t="shared" si="55"/>
        <v>351</v>
      </c>
      <c r="Q255" s="90">
        <v>0</v>
      </c>
      <c r="R255" s="90">
        <v>0</v>
      </c>
      <c r="S255" s="90">
        <v>0</v>
      </c>
      <c r="T255" s="474">
        <v>0</v>
      </c>
      <c r="U255" s="647">
        <f t="shared" si="48"/>
        <v>351</v>
      </c>
    </row>
    <row r="256" spans="1:21" x14ac:dyDescent="0.3">
      <c r="A256" s="1142"/>
      <c r="B256" s="632" t="s">
        <v>261</v>
      </c>
      <c r="C256" s="90">
        <v>0</v>
      </c>
      <c r="D256" s="90">
        <v>0</v>
      </c>
      <c r="E256" s="90">
        <v>0</v>
      </c>
      <c r="F256" s="90">
        <v>0</v>
      </c>
      <c r="G256" s="90">
        <v>0</v>
      </c>
      <c r="H256" s="90">
        <v>0</v>
      </c>
      <c r="I256" s="90">
        <v>0</v>
      </c>
      <c r="J256" s="90">
        <v>105</v>
      </c>
      <c r="K256" s="90">
        <v>90</v>
      </c>
      <c r="L256" s="90">
        <v>122</v>
      </c>
      <c r="M256" s="90">
        <v>23</v>
      </c>
      <c r="N256" s="90">
        <v>51</v>
      </c>
      <c r="O256" s="90">
        <v>41</v>
      </c>
      <c r="P256" s="90">
        <f t="shared" si="55"/>
        <v>432</v>
      </c>
      <c r="Q256" s="90">
        <v>0</v>
      </c>
      <c r="R256" s="90">
        <v>0</v>
      </c>
      <c r="S256" s="90">
        <v>0</v>
      </c>
      <c r="T256" s="474">
        <v>0</v>
      </c>
      <c r="U256" s="647">
        <f t="shared" si="48"/>
        <v>432</v>
      </c>
    </row>
    <row r="257" spans="1:21" x14ac:dyDescent="0.3">
      <c r="A257" s="1142"/>
      <c r="B257" s="632" t="s">
        <v>91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2</v>
      </c>
      <c r="N257" s="90">
        <v>1</v>
      </c>
      <c r="O257" s="90">
        <v>0</v>
      </c>
      <c r="P257" s="90">
        <f t="shared" si="55"/>
        <v>3</v>
      </c>
      <c r="Q257" s="90">
        <v>0</v>
      </c>
      <c r="R257" s="90">
        <v>0</v>
      </c>
      <c r="S257" s="90">
        <v>0</v>
      </c>
      <c r="T257" s="474">
        <v>0</v>
      </c>
      <c r="U257" s="647">
        <f t="shared" si="48"/>
        <v>3</v>
      </c>
    </row>
    <row r="258" spans="1:21" x14ac:dyDescent="0.3">
      <c r="A258" s="1142"/>
      <c r="B258" s="633" t="s">
        <v>29</v>
      </c>
      <c r="C258" s="194">
        <v>0</v>
      </c>
      <c r="D258" s="194">
        <v>0</v>
      </c>
      <c r="E258" s="194">
        <v>0</v>
      </c>
      <c r="F258" s="194">
        <v>0</v>
      </c>
      <c r="G258" s="194">
        <v>0</v>
      </c>
      <c r="H258" s="194">
        <v>0</v>
      </c>
      <c r="I258" s="194">
        <v>0</v>
      </c>
      <c r="J258" s="194">
        <f>J254+J255+J256+J257</f>
        <v>116</v>
      </c>
      <c r="K258" s="194">
        <f t="shared" ref="K258:O258" si="62">K254+K255+K256+K257</f>
        <v>105</v>
      </c>
      <c r="L258" s="194">
        <f t="shared" si="62"/>
        <v>142</v>
      </c>
      <c r="M258" s="194">
        <f t="shared" si="62"/>
        <v>130</v>
      </c>
      <c r="N258" s="194">
        <f t="shared" si="62"/>
        <v>153</v>
      </c>
      <c r="O258" s="194">
        <f t="shared" si="62"/>
        <v>146</v>
      </c>
      <c r="P258" s="194">
        <f t="shared" si="55"/>
        <v>792</v>
      </c>
      <c r="Q258" s="194">
        <v>0</v>
      </c>
      <c r="R258" s="194">
        <v>0</v>
      </c>
      <c r="S258" s="194">
        <v>0</v>
      </c>
      <c r="T258" s="507">
        <v>0</v>
      </c>
      <c r="U258" s="648">
        <f t="shared" si="48"/>
        <v>792</v>
      </c>
    </row>
    <row r="259" spans="1:21" x14ac:dyDescent="0.3">
      <c r="A259" s="1150" t="s">
        <v>259</v>
      </c>
      <c r="B259" s="639" t="s">
        <v>88</v>
      </c>
      <c r="C259" s="640">
        <f>C164+C169+C174+C179+C184+C189+C194+C199+C204+C209+C214+C219+C224+C229+C234+C239+C244+C249+C254</f>
        <v>0</v>
      </c>
      <c r="D259" s="640">
        <f t="shared" ref="D259:T263" si="63">D164+D169+D174+D179+D184+D189+D194+D199+D204+D209+D214+D219+D224+D229+D234+D239+D244+D249+D254</f>
        <v>0</v>
      </c>
      <c r="E259" s="640">
        <f t="shared" si="63"/>
        <v>0</v>
      </c>
      <c r="F259" s="640">
        <f t="shared" si="63"/>
        <v>0</v>
      </c>
      <c r="G259" s="640">
        <f t="shared" si="63"/>
        <v>0</v>
      </c>
      <c r="H259" s="640">
        <f t="shared" si="63"/>
        <v>0</v>
      </c>
      <c r="I259" s="640">
        <f t="shared" si="63"/>
        <v>0</v>
      </c>
      <c r="J259" s="640">
        <f>J164+J169+J174+J179+J184+J189+J194+J199+J204+J209+J214+J219+J224+J229+J234+J239+J244+J249+J254</f>
        <v>46</v>
      </c>
      <c r="K259" s="640">
        <f t="shared" si="63"/>
        <v>66</v>
      </c>
      <c r="L259" s="640">
        <f t="shared" si="63"/>
        <v>62</v>
      </c>
      <c r="M259" s="640">
        <f t="shared" si="63"/>
        <v>23</v>
      </c>
      <c r="N259" s="640">
        <f t="shared" si="63"/>
        <v>24</v>
      </c>
      <c r="O259" s="640">
        <f t="shared" si="63"/>
        <v>19</v>
      </c>
      <c r="P259" s="640">
        <f t="shared" si="63"/>
        <v>240</v>
      </c>
      <c r="Q259" s="640">
        <f t="shared" si="63"/>
        <v>0</v>
      </c>
      <c r="R259" s="640">
        <f t="shared" si="63"/>
        <v>0</v>
      </c>
      <c r="S259" s="640">
        <f t="shared" si="63"/>
        <v>0</v>
      </c>
      <c r="T259" s="643">
        <f t="shared" si="63"/>
        <v>0</v>
      </c>
      <c r="U259" s="646">
        <f>I259+P259+T259</f>
        <v>240</v>
      </c>
    </row>
    <row r="260" spans="1:21" x14ac:dyDescent="0.3">
      <c r="A260" s="1151"/>
      <c r="B260" s="641" t="s">
        <v>260</v>
      </c>
      <c r="C260" s="640">
        <f t="shared" ref="C260:R263" si="64">C165+C170+C175+C180+C185+C190+C195+C200+C205+C210+C215+C220+C225+C230+C235+C240+C245+C250+C255</f>
        <v>0</v>
      </c>
      <c r="D260" s="640">
        <f t="shared" si="64"/>
        <v>0</v>
      </c>
      <c r="E260" s="640">
        <f t="shared" si="64"/>
        <v>0</v>
      </c>
      <c r="F260" s="640">
        <f t="shared" si="64"/>
        <v>0</v>
      </c>
      <c r="G260" s="640">
        <f t="shared" si="64"/>
        <v>0</v>
      </c>
      <c r="H260" s="640">
        <f t="shared" si="64"/>
        <v>0</v>
      </c>
      <c r="I260" s="640">
        <f t="shared" si="64"/>
        <v>0</v>
      </c>
      <c r="J260" s="640">
        <f t="shared" si="64"/>
        <v>1225</v>
      </c>
      <c r="K260" s="640">
        <f t="shared" si="64"/>
        <v>1170</v>
      </c>
      <c r="L260" s="640">
        <f t="shared" si="64"/>
        <v>1144</v>
      </c>
      <c r="M260" s="640">
        <f t="shared" si="64"/>
        <v>1885</v>
      </c>
      <c r="N260" s="640">
        <f t="shared" si="64"/>
        <v>1764</v>
      </c>
      <c r="O260" s="640">
        <f t="shared" si="64"/>
        <v>1912</v>
      </c>
      <c r="P260" s="640">
        <f t="shared" si="64"/>
        <v>9100</v>
      </c>
      <c r="Q260" s="640">
        <f t="shared" si="64"/>
        <v>0</v>
      </c>
      <c r="R260" s="640">
        <f t="shared" si="64"/>
        <v>0</v>
      </c>
      <c r="S260" s="640">
        <f t="shared" si="63"/>
        <v>0</v>
      </c>
      <c r="T260" s="643">
        <f t="shared" si="63"/>
        <v>0</v>
      </c>
      <c r="U260" s="647">
        <f t="shared" si="48"/>
        <v>9100</v>
      </c>
    </row>
    <row r="261" spans="1:21" x14ac:dyDescent="0.3">
      <c r="A261" s="1151"/>
      <c r="B261" s="641" t="s">
        <v>261</v>
      </c>
      <c r="C261" s="640">
        <f t="shared" si="64"/>
        <v>0</v>
      </c>
      <c r="D261" s="640">
        <f t="shared" si="63"/>
        <v>0</v>
      </c>
      <c r="E261" s="640">
        <f t="shared" si="63"/>
        <v>0</v>
      </c>
      <c r="F261" s="640">
        <f t="shared" si="63"/>
        <v>0</v>
      </c>
      <c r="G261" s="640">
        <f t="shared" si="63"/>
        <v>0</v>
      </c>
      <c r="H261" s="640">
        <f t="shared" si="63"/>
        <v>0</v>
      </c>
      <c r="I261" s="640">
        <f t="shared" si="63"/>
        <v>0</v>
      </c>
      <c r="J261" s="640">
        <f t="shared" si="63"/>
        <v>2255</v>
      </c>
      <c r="K261" s="640">
        <f t="shared" si="63"/>
        <v>2170</v>
      </c>
      <c r="L261" s="640">
        <f t="shared" si="63"/>
        <v>2405</v>
      </c>
      <c r="M261" s="640">
        <f t="shared" si="63"/>
        <v>1145</v>
      </c>
      <c r="N261" s="640">
        <f t="shared" si="63"/>
        <v>1244</v>
      </c>
      <c r="O261" s="640">
        <f t="shared" si="63"/>
        <v>1244</v>
      </c>
      <c r="P261" s="640">
        <f t="shared" si="63"/>
        <v>10463</v>
      </c>
      <c r="Q261" s="640">
        <f t="shared" si="63"/>
        <v>0</v>
      </c>
      <c r="R261" s="640">
        <f t="shared" si="63"/>
        <v>0</v>
      </c>
      <c r="S261" s="640">
        <f t="shared" si="63"/>
        <v>0</v>
      </c>
      <c r="T261" s="643">
        <f t="shared" si="63"/>
        <v>0</v>
      </c>
      <c r="U261" s="647">
        <f t="shared" ref="U261:U263" si="65">I261+P261+T261</f>
        <v>10463</v>
      </c>
    </row>
    <row r="262" spans="1:21" x14ac:dyDescent="0.3">
      <c r="A262" s="1151"/>
      <c r="B262" s="641" t="s">
        <v>91</v>
      </c>
      <c r="C262" s="640">
        <f t="shared" si="64"/>
        <v>0</v>
      </c>
      <c r="D262" s="640">
        <f t="shared" si="63"/>
        <v>0</v>
      </c>
      <c r="E262" s="640">
        <f t="shared" si="63"/>
        <v>0</v>
      </c>
      <c r="F262" s="640">
        <f t="shared" si="63"/>
        <v>0</v>
      </c>
      <c r="G262" s="640">
        <f t="shared" si="63"/>
        <v>0</v>
      </c>
      <c r="H262" s="640">
        <f t="shared" si="63"/>
        <v>0</v>
      </c>
      <c r="I262" s="640">
        <f t="shared" si="63"/>
        <v>0</v>
      </c>
      <c r="J262" s="640">
        <f t="shared" si="63"/>
        <v>3</v>
      </c>
      <c r="K262" s="640">
        <f t="shared" si="63"/>
        <v>7</v>
      </c>
      <c r="L262" s="640">
        <f t="shared" si="63"/>
        <v>9</v>
      </c>
      <c r="M262" s="640">
        <f t="shared" si="63"/>
        <v>3</v>
      </c>
      <c r="N262" s="640">
        <f t="shared" si="63"/>
        <v>1</v>
      </c>
      <c r="O262" s="640">
        <f t="shared" si="63"/>
        <v>3</v>
      </c>
      <c r="P262" s="640">
        <f t="shared" si="63"/>
        <v>26</v>
      </c>
      <c r="Q262" s="640">
        <f t="shared" si="63"/>
        <v>0</v>
      </c>
      <c r="R262" s="640">
        <f t="shared" si="63"/>
        <v>0</v>
      </c>
      <c r="S262" s="640">
        <f t="shared" si="63"/>
        <v>0</v>
      </c>
      <c r="T262" s="643">
        <f t="shared" si="63"/>
        <v>0</v>
      </c>
      <c r="U262" s="647">
        <f t="shared" si="65"/>
        <v>26</v>
      </c>
    </row>
    <row r="263" spans="1:21" x14ac:dyDescent="0.3">
      <c r="A263" s="1152"/>
      <c r="B263" s="642" t="s">
        <v>29</v>
      </c>
      <c r="C263" s="640">
        <f t="shared" si="64"/>
        <v>0</v>
      </c>
      <c r="D263" s="640">
        <f t="shared" si="63"/>
        <v>0</v>
      </c>
      <c r="E263" s="640">
        <f t="shared" si="63"/>
        <v>0</v>
      </c>
      <c r="F263" s="640">
        <f t="shared" si="63"/>
        <v>0</v>
      </c>
      <c r="G263" s="640">
        <f t="shared" si="63"/>
        <v>0</v>
      </c>
      <c r="H263" s="640">
        <f t="shared" si="63"/>
        <v>0</v>
      </c>
      <c r="I263" s="640">
        <f t="shared" si="63"/>
        <v>0</v>
      </c>
      <c r="J263" s="640">
        <f t="shared" si="63"/>
        <v>3529</v>
      </c>
      <c r="K263" s="640">
        <f t="shared" si="63"/>
        <v>3413</v>
      </c>
      <c r="L263" s="640">
        <f t="shared" si="63"/>
        <v>3620</v>
      </c>
      <c r="M263" s="640">
        <f t="shared" si="63"/>
        <v>3056</v>
      </c>
      <c r="N263" s="640">
        <f t="shared" si="63"/>
        <v>3033</v>
      </c>
      <c r="O263" s="640">
        <f t="shared" si="63"/>
        <v>2865</v>
      </c>
      <c r="P263" s="640">
        <f t="shared" si="63"/>
        <v>19516</v>
      </c>
      <c r="Q263" s="640">
        <f t="shared" si="63"/>
        <v>0</v>
      </c>
      <c r="R263" s="640">
        <f t="shared" si="63"/>
        <v>0</v>
      </c>
      <c r="S263" s="640">
        <f t="shared" si="63"/>
        <v>0</v>
      </c>
      <c r="T263" s="643">
        <f t="shared" si="63"/>
        <v>0</v>
      </c>
      <c r="U263" s="648">
        <f t="shared" si="65"/>
        <v>19516</v>
      </c>
    </row>
    <row r="264" spans="1:21" x14ac:dyDescent="0.3">
      <c r="A264" s="1143" t="s">
        <v>350</v>
      </c>
      <c r="B264" s="636" t="s">
        <v>88</v>
      </c>
      <c r="C264" s="531">
        <f>C159+C259</f>
        <v>0</v>
      </c>
      <c r="D264" s="531">
        <f t="shared" ref="D264:T268" si="66">D159+D259</f>
        <v>1</v>
      </c>
      <c r="E264" s="531">
        <f t="shared" si="66"/>
        <v>0</v>
      </c>
      <c r="F264" s="531">
        <f t="shared" si="66"/>
        <v>0</v>
      </c>
      <c r="G264" s="531">
        <f t="shared" si="66"/>
        <v>0</v>
      </c>
      <c r="H264" s="531">
        <f t="shared" si="66"/>
        <v>0</v>
      </c>
      <c r="I264" s="531">
        <f t="shared" si="66"/>
        <v>1</v>
      </c>
      <c r="J264" s="531">
        <f t="shared" si="66"/>
        <v>141</v>
      </c>
      <c r="K264" s="531">
        <f t="shared" si="66"/>
        <v>141</v>
      </c>
      <c r="L264" s="531">
        <f t="shared" si="66"/>
        <v>142</v>
      </c>
      <c r="M264" s="531">
        <f t="shared" si="66"/>
        <v>66</v>
      </c>
      <c r="N264" s="531">
        <f t="shared" si="66"/>
        <v>67</v>
      </c>
      <c r="O264" s="531">
        <f t="shared" si="66"/>
        <v>70</v>
      </c>
      <c r="P264" s="531">
        <f t="shared" si="66"/>
        <v>627</v>
      </c>
      <c r="Q264" s="531">
        <f t="shared" si="66"/>
        <v>0</v>
      </c>
      <c r="R264" s="531">
        <f t="shared" si="66"/>
        <v>0</v>
      </c>
      <c r="S264" s="531">
        <f t="shared" si="66"/>
        <v>1</v>
      </c>
      <c r="T264" s="531">
        <f t="shared" si="66"/>
        <v>1</v>
      </c>
      <c r="U264" s="538">
        <f>U159+U259</f>
        <v>629</v>
      </c>
    </row>
    <row r="265" spans="1:21" x14ac:dyDescent="0.3">
      <c r="A265" s="1144"/>
      <c r="B265" s="637" t="s">
        <v>260</v>
      </c>
      <c r="C265" s="414">
        <f t="shared" ref="C265:R268" si="67">C160+C260</f>
        <v>0</v>
      </c>
      <c r="D265" s="414">
        <f t="shared" si="67"/>
        <v>7</v>
      </c>
      <c r="E265" s="414">
        <f t="shared" si="67"/>
        <v>2</v>
      </c>
      <c r="F265" s="414">
        <f t="shared" si="67"/>
        <v>1</v>
      </c>
      <c r="G265" s="414">
        <f t="shared" si="67"/>
        <v>3</v>
      </c>
      <c r="H265" s="414">
        <f t="shared" si="67"/>
        <v>0</v>
      </c>
      <c r="I265" s="414">
        <f t="shared" si="67"/>
        <v>13</v>
      </c>
      <c r="J265" s="414">
        <f t="shared" si="67"/>
        <v>2972</v>
      </c>
      <c r="K265" s="414">
        <f t="shared" si="67"/>
        <v>2924</v>
      </c>
      <c r="L265" s="414">
        <f t="shared" si="67"/>
        <v>2823</v>
      </c>
      <c r="M265" s="414">
        <f t="shared" si="67"/>
        <v>4722</v>
      </c>
      <c r="N265" s="414">
        <f t="shared" si="67"/>
        <v>4324</v>
      </c>
      <c r="O265" s="414">
        <f t="shared" si="67"/>
        <v>4587</v>
      </c>
      <c r="P265" s="414">
        <f t="shared" si="67"/>
        <v>22352</v>
      </c>
      <c r="Q265" s="414">
        <f t="shared" si="67"/>
        <v>3</v>
      </c>
      <c r="R265" s="414">
        <f t="shared" si="67"/>
        <v>12</v>
      </c>
      <c r="S265" s="414">
        <f t="shared" si="66"/>
        <v>15</v>
      </c>
      <c r="T265" s="414">
        <f t="shared" si="66"/>
        <v>30</v>
      </c>
      <c r="U265" s="414">
        <f t="shared" ref="U265" si="68">U160+U260</f>
        <v>22395</v>
      </c>
    </row>
    <row r="266" spans="1:21" x14ac:dyDescent="0.3">
      <c r="A266" s="1144"/>
      <c r="B266" s="637" t="s">
        <v>261</v>
      </c>
      <c r="C266" s="414">
        <f t="shared" si="67"/>
        <v>0</v>
      </c>
      <c r="D266" s="414">
        <f t="shared" si="66"/>
        <v>0</v>
      </c>
      <c r="E266" s="414">
        <f t="shared" si="66"/>
        <v>1</v>
      </c>
      <c r="F266" s="414">
        <f t="shared" si="66"/>
        <v>0</v>
      </c>
      <c r="G266" s="414">
        <f t="shared" si="66"/>
        <v>0</v>
      </c>
      <c r="H266" s="414">
        <f t="shared" si="66"/>
        <v>0</v>
      </c>
      <c r="I266" s="414">
        <f t="shared" si="66"/>
        <v>1</v>
      </c>
      <c r="J266" s="414">
        <f t="shared" si="66"/>
        <v>5753</v>
      </c>
      <c r="K266" s="414">
        <f t="shared" si="66"/>
        <v>5584</v>
      </c>
      <c r="L266" s="414">
        <f t="shared" si="66"/>
        <v>6005</v>
      </c>
      <c r="M266" s="414">
        <f t="shared" si="66"/>
        <v>3543</v>
      </c>
      <c r="N266" s="414">
        <f t="shared" si="66"/>
        <v>3787</v>
      </c>
      <c r="O266" s="414">
        <f t="shared" si="66"/>
        <v>4011</v>
      </c>
      <c r="P266" s="414">
        <f t="shared" si="66"/>
        <v>28683</v>
      </c>
      <c r="Q266" s="414">
        <f t="shared" si="66"/>
        <v>27</v>
      </c>
      <c r="R266" s="414">
        <f t="shared" si="66"/>
        <v>10</v>
      </c>
      <c r="S266" s="414">
        <f t="shared" si="66"/>
        <v>15</v>
      </c>
      <c r="T266" s="414">
        <f t="shared" si="66"/>
        <v>52</v>
      </c>
      <c r="U266" s="414">
        <f t="shared" ref="U266" si="69">U161+U261</f>
        <v>28736</v>
      </c>
    </row>
    <row r="267" spans="1:21" x14ac:dyDescent="0.3">
      <c r="A267" s="1144"/>
      <c r="B267" s="637" t="s">
        <v>91</v>
      </c>
      <c r="C267" s="414">
        <f t="shared" si="67"/>
        <v>0</v>
      </c>
      <c r="D267" s="414">
        <f t="shared" si="66"/>
        <v>0</v>
      </c>
      <c r="E267" s="414">
        <f t="shared" si="66"/>
        <v>0</v>
      </c>
      <c r="F267" s="414">
        <f t="shared" si="66"/>
        <v>0</v>
      </c>
      <c r="G267" s="414">
        <f t="shared" si="66"/>
        <v>0</v>
      </c>
      <c r="H267" s="414">
        <f t="shared" si="66"/>
        <v>0</v>
      </c>
      <c r="I267" s="414">
        <f t="shared" si="66"/>
        <v>0</v>
      </c>
      <c r="J267" s="414">
        <f t="shared" si="66"/>
        <v>3</v>
      </c>
      <c r="K267" s="414">
        <f t="shared" si="66"/>
        <v>14</v>
      </c>
      <c r="L267" s="414">
        <f t="shared" si="66"/>
        <v>17</v>
      </c>
      <c r="M267" s="414">
        <f t="shared" si="66"/>
        <v>8</v>
      </c>
      <c r="N267" s="414">
        <f t="shared" si="66"/>
        <v>6</v>
      </c>
      <c r="O267" s="414">
        <f t="shared" si="66"/>
        <v>7</v>
      </c>
      <c r="P267" s="414">
        <f t="shared" si="66"/>
        <v>55</v>
      </c>
      <c r="Q267" s="414">
        <f t="shared" si="66"/>
        <v>0</v>
      </c>
      <c r="R267" s="414">
        <f t="shared" si="66"/>
        <v>0</v>
      </c>
      <c r="S267" s="414">
        <f t="shared" si="66"/>
        <v>0</v>
      </c>
      <c r="T267" s="414">
        <f t="shared" si="66"/>
        <v>0</v>
      </c>
      <c r="U267" s="414">
        <f t="shared" ref="U267" si="70">U162+U262</f>
        <v>55</v>
      </c>
    </row>
    <row r="268" spans="1:21" x14ac:dyDescent="0.3">
      <c r="A268" s="1145"/>
      <c r="B268" s="638" t="s">
        <v>29</v>
      </c>
      <c r="C268" s="337">
        <f t="shared" si="67"/>
        <v>0</v>
      </c>
      <c r="D268" s="337">
        <f t="shared" si="66"/>
        <v>8</v>
      </c>
      <c r="E268" s="337">
        <f t="shared" si="66"/>
        <v>3</v>
      </c>
      <c r="F268" s="337">
        <f t="shared" si="66"/>
        <v>1</v>
      </c>
      <c r="G268" s="337">
        <f t="shared" si="66"/>
        <v>3</v>
      </c>
      <c r="H268" s="337">
        <f t="shared" si="66"/>
        <v>0</v>
      </c>
      <c r="I268" s="337">
        <f t="shared" si="66"/>
        <v>15</v>
      </c>
      <c r="J268" s="337">
        <f t="shared" si="66"/>
        <v>8869</v>
      </c>
      <c r="K268" s="337">
        <f t="shared" si="66"/>
        <v>8663</v>
      </c>
      <c r="L268" s="337">
        <f t="shared" si="66"/>
        <v>8987</v>
      </c>
      <c r="M268" s="337">
        <f t="shared" si="66"/>
        <v>8339</v>
      </c>
      <c r="N268" s="337">
        <f t="shared" si="66"/>
        <v>8184</v>
      </c>
      <c r="O268" s="337">
        <f t="shared" si="66"/>
        <v>8362</v>
      </c>
      <c r="P268" s="337">
        <f t="shared" si="66"/>
        <v>51404</v>
      </c>
      <c r="Q268" s="337">
        <f t="shared" si="66"/>
        <v>30</v>
      </c>
      <c r="R268" s="337">
        <f t="shared" si="66"/>
        <v>22</v>
      </c>
      <c r="S268" s="337">
        <f t="shared" si="66"/>
        <v>31</v>
      </c>
      <c r="T268" s="337">
        <f t="shared" si="66"/>
        <v>83</v>
      </c>
      <c r="U268" s="337">
        <f t="shared" ref="U268" si="71">U163+U263</f>
        <v>51502</v>
      </c>
    </row>
  </sheetData>
  <sheetProtection selectLockedCells="1" selectUnlockedCells="1"/>
  <mergeCells count="60">
    <mergeCell ref="A29:A33"/>
    <mergeCell ref="A1:U1"/>
    <mergeCell ref="A2:A3"/>
    <mergeCell ref="B2:B3"/>
    <mergeCell ref="C2:I2"/>
    <mergeCell ref="J2:P2"/>
    <mergeCell ref="Q2:T2"/>
    <mergeCell ref="U2:U3"/>
    <mergeCell ref="A4:A8"/>
    <mergeCell ref="A9:A13"/>
    <mergeCell ref="A14:A18"/>
    <mergeCell ref="A19:A23"/>
    <mergeCell ref="A24:A28"/>
    <mergeCell ref="A89:A9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149:A15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209:A21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44:A248"/>
    <mergeCell ref="A249:A253"/>
    <mergeCell ref="A254:A258"/>
    <mergeCell ref="A264:A268"/>
    <mergeCell ref="A214:A218"/>
    <mergeCell ref="A219:A223"/>
    <mergeCell ref="A224:A228"/>
    <mergeCell ref="A229:A233"/>
    <mergeCell ref="A234:A238"/>
    <mergeCell ref="A239:A243"/>
    <mergeCell ref="A259:A263"/>
  </mergeCells>
  <printOptions horizontalCentered="1"/>
  <pageMargins left="0.36" right="0.11805555555555555" top="0.35416666666666669" bottom="0.35416666666666669" header="0.21" footer="0.51180555555555551"/>
  <pageSetup paperSize="9" firstPageNumber="0" orientation="landscape" r:id="rId1"/>
  <headerFooter alignWithMargins="0"/>
  <rowBreaks count="12" manualBreakCount="12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3" max="16383" man="1"/>
    <brk id="183" max="16383" man="1"/>
    <brk id="203" max="16383" man="1"/>
    <brk id="223" max="16383" man="1"/>
    <brk id="24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24"/>
  <sheetViews>
    <sheetView zoomScaleNormal="100" workbookViewId="0">
      <selection activeCell="N34" sqref="N34"/>
    </sheetView>
  </sheetViews>
  <sheetFormatPr defaultRowHeight="18.75" x14ac:dyDescent="0.3"/>
  <cols>
    <col min="1" max="1" width="7.375" style="5" customWidth="1"/>
    <col min="2" max="2" width="12.25" style="5" customWidth="1"/>
    <col min="3" max="9" width="5.125" style="5" customWidth="1"/>
    <col min="10" max="16" width="6.5" style="5" customWidth="1"/>
    <col min="17" max="17" width="6" style="5" customWidth="1"/>
    <col min="18" max="18" width="6.125" style="5" customWidth="1"/>
    <col min="19" max="19" width="5.75" style="5" customWidth="1"/>
    <col min="20" max="20" width="6.125" style="5" customWidth="1"/>
    <col min="21" max="21" width="7.375" style="5" customWidth="1"/>
    <col min="22" max="24" width="9" style="5"/>
    <col min="25" max="25" width="14.5" style="5" customWidth="1"/>
    <col min="26" max="16384" width="9" style="5"/>
  </cols>
  <sheetData>
    <row r="1" spans="1:27" s="372" customFormat="1" ht="23.25" customHeight="1" x14ac:dyDescent="0.2">
      <c r="A1" s="1163" t="s">
        <v>299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</row>
    <row r="2" spans="1:27" ht="18" customHeight="1" x14ac:dyDescent="0.3">
      <c r="A2" s="988" t="s">
        <v>147</v>
      </c>
      <c r="B2" s="988" t="s">
        <v>238</v>
      </c>
      <c r="C2" s="988" t="s">
        <v>150</v>
      </c>
      <c r="D2" s="988"/>
      <c r="E2" s="988"/>
      <c r="F2" s="988"/>
      <c r="G2" s="988"/>
      <c r="H2" s="988"/>
      <c r="I2" s="988"/>
      <c r="J2" s="988" t="s">
        <v>239</v>
      </c>
      <c r="K2" s="988"/>
      <c r="L2" s="988"/>
      <c r="M2" s="988"/>
      <c r="N2" s="988"/>
      <c r="O2" s="988"/>
      <c r="P2" s="988"/>
      <c r="Q2" s="988" t="s">
        <v>153</v>
      </c>
      <c r="R2" s="988"/>
      <c r="S2" s="988"/>
      <c r="T2" s="988"/>
      <c r="U2" s="988" t="s">
        <v>29</v>
      </c>
    </row>
    <row r="3" spans="1:27" ht="33.75" customHeight="1" x14ac:dyDescent="0.3">
      <c r="A3" s="988"/>
      <c r="B3" s="988"/>
      <c r="C3" s="535" t="s">
        <v>240</v>
      </c>
      <c r="D3" s="535" t="s">
        <v>241</v>
      </c>
      <c r="E3" s="535" t="s">
        <v>242</v>
      </c>
      <c r="F3" s="535" t="s">
        <v>243</v>
      </c>
      <c r="G3" s="535" t="s">
        <v>244</v>
      </c>
      <c r="H3" s="535" t="s">
        <v>245</v>
      </c>
      <c r="I3" s="535" t="s">
        <v>22</v>
      </c>
      <c r="J3" s="535" t="s">
        <v>246</v>
      </c>
      <c r="K3" s="535" t="s">
        <v>247</v>
      </c>
      <c r="L3" s="535" t="s">
        <v>248</v>
      </c>
      <c r="M3" s="535" t="s">
        <v>249</v>
      </c>
      <c r="N3" s="535" t="s">
        <v>250</v>
      </c>
      <c r="O3" s="535" t="s">
        <v>251</v>
      </c>
      <c r="P3" s="535" t="s">
        <v>22</v>
      </c>
      <c r="Q3" s="535" t="s">
        <v>174</v>
      </c>
      <c r="R3" s="535" t="s">
        <v>175</v>
      </c>
      <c r="S3" s="535" t="s">
        <v>176</v>
      </c>
      <c r="T3" s="535" t="s">
        <v>22</v>
      </c>
      <c r="U3" s="988"/>
    </row>
    <row r="4" spans="1:27" x14ac:dyDescent="0.3">
      <c r="A4" s="1157" t="s">
        <v>154</v>
      </c>
      <c r="B4" s="114" t="s">
        <v>88</v>
      </c>
      <c r="C4" s="98">
        <f>'29จำนวนนักเรียนที่อย่ห่างไกล'!C159</f>
        <v>0</v>
      </c>
      <c r="D4" s="98">
        <f>'29จำนวนนักเรียนที่อย่ห่างไกล'!D159</f>
        <v>1</v>
      </c>
      <c r="E4" s="98">
        <f>'29จำนวนนักเรียนที่อย่ห่างไกล'!E159</f>
        <v>0</v>
      </c>
      <c r="F4" s="98">
        <f>'29จำนวนนักเรียนที่อย่ห่างไกล'!F159</f>
        <v>0</v>
      </c>
      <c r="G4" s="98">
        <f>'29จำนวนนักเรียนที่อย่ห่างไกล'!G159</f>
        <v>0</v>
      </c>
      <c r="H4" s="98">
        <f>'29จำนวนนักเรียนที่อย่ห่างไกล'!H159</f>
        <v>0</v>
      </c>
      <c r="I4" s="98">
        <f>'29จำนวนนักเรียนที่อย่ห่างไกล'!I159</f>
        <v>1</v>
      </c>
      <c r="J4" s="98">
        <f>'29จำนวนนักเรียนที่อย่ห่างไกล'!J159</f>
        <v>95</v>
      </c>
      <c r="K4" s="98">
        <f>'29จำนวนนักเรียนที่อย่ห่างไกล'!K159</f>
        <v>75</v>
      </c>
      <c r="L4" s="98">
        <f>'29จำนวนนักเรียนที่อย่ห่างไกล'!L159</f>
        <v>80</v>
      </c>
      <c r="M4" s="98">
        <f>'29จำนวนนักเรียนที่อย่ห่างไกล'!M159</f>
        <v>43</v>
      </c>
      <c r="N4" s="98">
        <f>'29จำนวนนักเรียนที่อย่ห่างไกล'!N159</f>
        <v>43</v>
      </c>
      <c r="O4" s="98">
        <f>'29จำนวนนักเรียนที่อย่ห่างไกล'!O159</f>
        <v>51</v>
      </c>
      <c r="P4" s="98">
        <f>'29จำนวนนักเรียนที่อย่ห่างไกล'!P159</f>
        <v>387</v>
      </c>
      <c r="Q4" s="98">
        <f>'29จำนวนนักเรียนที่อย่ห่างไกล'!Q159</f>
        <v>0</v>
      </c>
      <c r="R4" s="98">
        <f>'29จำนวนนักเรียนที่อย่ห่างไกล'!R159</f>
        <v>0</v>
      </c>
      <c r="S4" s="98">
        <f>'29จำนวนนักเรียนที่อย่ห่างไกล'!S159</f>
        <v>1</v>
      </c>
      <c r="T4" s="98">
        <f>'29จำนวนนักเรียนที่อย่ห่างไกล'!T159</f>
        <v>1</v>
      </c>
      <c r="U4" s="336">
        <f>I4+P4+T4</f>
        <v>389</v>
      </c>
    </row>
    <row r="5" spans="1:27" x14ac:dyDescent="0.3">
      <c r="A5" s="1158"/>
      <c r="B5" s="116" t="s">
        <v>260</v>
      </c>
      <c r="C5" s="90">
        <f>'29จำนวนนักเรียนที่อย่ห่างไกล'!C160</f>
        <v>0</v>
      </c>
      <c r="D5" s="90">
        <f>'29จำนวนนักเรียนที่อย่ห่างไกล'!D160</f>
        <v>7</v>
      </c>
      <c r="E5" s="90">
        <f>'29จำนวนนักเรียนที่อย่ห่างไกล'!E160</f>
        <v>2</v>
      </c>
      <c r="F5" s="90">
        <f>'29จำนวนนักเรียนที่อย่ห่างไกล'!F160</f>
        <v>1</v>
      </c>
      <c r="G5" s="90">
        <f>'29จำนวนนักเรียนที่อย่ห่างไกล'!G160</f>
        <v>3</v>
      </c>
      <c r="H5" s="90">
        <f>'29จำนวนนักเรียนที่อย่ห่างไกล'!H160</f>
        <v>0</v>
      </c>
      <c r="I5" s="90">
        <f>'29จำนวนนักเรียนที่อย่ห่างไกล'!I160</f>
        <v>13</v>
      </c>
      <c r="J5" s="90">
        <f>'29จำนวนนักเรียนที่อย่ห่างไกล'!J160</f>
        <v>1747</v>
      </c>
      <c r="K5" s="90">
        <f>'29จำนวนนักเรียนที่อย่ห่างไกล'!K160</f>
        <v>1754</v>
      </c>
      <c r="L5" s="90">
        <f>'29จำนวนนักเรียนที่อย่ห่างไกล'!L160</f>
        <v>1679</v>
      </c>
      <c r="M5" s="90">
        <f>'29จำนวนนักเรียนที่อย่ห่างไกล'!M160</f>
        <v>2837</v>
      </c>
      <c r="N5" s="90">
        <f>'29จำนวนนักเรียนที่อย่ห่างไกล'!N160</f>
        <v>2560</v>
      </c>
      <c r="O5" s="90">
        <f>'29จำนวนนักเรียนที่อย่ห่างไกล'!O160</f>
        <v>2675</v>
      </c>
      <c r="P5" s="90">
        <f>'29จำนวนนักเรียนที่อย่ห่างไกล'!P160</f>
        <v>13252</v>
      </c>
      <c r="Q5" s="90">
        <f>'29จำนวนนักเรียนที่อย่ห่างไกล'!Q160</f>
        <v>3</v>
      </c>
      <c r="R5" s="90">
        <f>'29จำนวนนักเรียนที่อย่ห่างไกล'!R160</f>
        <v>12</v>
      </c>
      <c r="S5" s="90">
        <f>'29จำนวนนักเรียนที่อย่ห่างไกล'!S160</f>
        <v>15</v>
      </c>
      <c r="T5" s="90">
        <f>'29จำนวนนักเรียนที่อย่ห่างไกล'!T160</f>
        <v>30</v>
      </c>
      <c r="U5" s="414">
        <f t="shared" ref="U5:U18" si="0">I5+P5+T5</f>
        <v>13295</v>
      </c>
    </row>
    <row r="6" spans="1:27" x14ac:dyDescent="0.3">
      <c r="A6" s="1158"/>
      <c r="B6" s="116" t="s">
        <v>261</v>
      </c>
      <c r="C6" s="90">
        <f>'29จำนวนนักเรียนที่อย่ห่างไกล'!C161</f>
        <v>0</v>
      </c>
      <c r="D6" s="90">
        <f>'29จำนวนนักเรียนที่อย่ห่างไกล'!D161</f>
        <v>0</v>
      </c>
      <c r="E6" s="90">
        <f>'29จำนวนนักเรียนที่อย่ห่างไกล'!E161</f>
        <v>1</v>
      </c>
      <c r="F6" s="90">
        <f>'29จำนวนนักเรียนที่อย่ห่างไกล'!F161</f>
        <v>0</v>
      </c>
      <c r="G6" s="90">
        <f>'29จำนวนนักเรียนที่อย่ห่างไกล'!G161</f>
        <v>0</v>
      </c>
      <c r="H6" s="90">
        <f>'29จำนวนนักเรียนที่อย่ห่างไกล'!H161</f>
        <v>0</v>
      </c>
      <c r="I6" s="90">
        <f>'29จำนวนนักเรียนที่อย่ห่างไกล'!I161</f>
        <v>1</v>
      </c>
      <c r="J6" s="90">
        <f>'29จำนวนนักเรียนที่อย่ห่างไกล'!J161</f>
        <v>3498</v>
      </c>
      <c r="K6" s="90">
        <f>'29จำนวนนักเรียนที่อย่ห่างไกล'!K161</f>
        <v>3414</v>
      </c>
      <c r="L6" s="90">
        <f>'29จำนวนนักเรียนที่อย่ห่างไกล'!L161</f>
        <v>3600</v>
      </c>
      <c r="M6" s="90">
        <f>'29จำนวนนักเรียนที่อย่ห่างไกล'!M161</f>
        <v>2398</v>
      </c>
      <c r="N6" s="90">
        <f>'29จำนวนนักเรียนที่อย่ห่างไกล'!N161</f>
        <v>2543</v>
      </c>
      <c r="O6" s="90">
        <f>'29จำนวนนักเรียนที่อย่ห่างไกล'!O161</f>
        <v>2767</v>
      </c>
      <c r="P6" s="90">
        <f>'29จำนวนนักเรียนที่อย่ห่างไกล'!P161</f>
        <v>18220</v>
      </c>
      <c r="Q6" s="90">
        <f>'29จำนวนนักเรียนที่อย่ห่างไกล'!Q161</f>
        <v>27</v>
      </c>
      <c r="R6" s="90">
        <f>'29จำนวนนักเรียนที่อย่ห่างไกล'!R161</f>
        <v>10</v>
      </c>
      <c r="S6" s="90">
        <f>'29จำนวนนักเรียนที่อย่ห่างไกล'!S161</f>
        <v>15</v>
      </c>
      <c r="T6" s="90">
        <f>'29จำนวนนักเรียนที่อย่ห่างไกล'!T161</f>
        <v>52</v>
      </c>
      <c r="U6" s="414">
        <f t="shared" si="0"/>
        <v>18273</v>
      </c>
    </row>
    <row r="7" spans="1:27" x14ac:dyDescent="0.3">
      <c r="A7" s="1158"/>
      <c r="B7" s="116" t="s">
        <v>91</v>
      </c>
      <c r="C7" s="90">
        <f>'29จำนวนนักเรียนที่อย่ห่างไกล'!C162</f>
        <v>0</v>
      </c>
      <c r="D7" s="90">
        <f>'29จำนวนนักเรียนที่อย่ห่างไกล'!D162</f>
        <v>0</v>
      </c>
      <c r="E7" s="90">
        <f>'29จำนวนนักเรียนที่อย่ห่างไกล'!E162</f>
        <v>0</v>
      </c>
      <c r="F7" s="90">
        <f>'29จำนวนนักเรียนที่อย่ห่างไกล'!F162</f>
        <v>0</v>
      </c>
      <c r="G7" s="90">
        <f>'29จำนวนนักเรียนที่อย่ห่างไกล'!G162</f>
        <v>0</v>
      </c>
      <c r="H7" s="90">
        <f>'29จำนวนนักเรียนที่อย่ห่างไกล'!H162</f>
        <v>0</v>
      </c>
      <c r="I7" s="90">
        <f>'29จำนวนนักเรียนที่อย่ห่างไกล'!I162</f>
        <v>0</v>
      </c>
      <c r="J7" s="90">
        <f>'29จำนวนนักเรียนที่อย่ห่างไกล'!J162</f>
        <v>0</v>
      </c>
      <c r="K7" s="90">
        <f>'29จำนวนนักเรียนที่อย่ห่างไกล'!K162</f>
        <v>7</v>
      </c>
      <c r="L7" s="90">
        <f>'29จำนวนนักเรียนที่อย่ห่างไกล'!L162</f>
        <v>8</v>
      </c>
      <c r="M7" s="90">
        <f>'29จำนวนนักเรียนที่อย่ห่างไกล'!M162</f>
        <v>5</v>
      </c>
      <c r="N7" s="90">
        <f>'29จำนวนนักเรียนที่อย่ห่างไกล'!N162</f>
        <v>5</v>
      </c>
      <c r="O7" s="90">
        <f>'29จำนวนนักเรียนที่อย่ห่างไกล'!O162</f>
        <v>4</v>
      </c>
      <c r="P7" s="90">
        <f>'29จำนวนนักเรียนที่อย่ห่างไกล'!P162</f>
        <v>29</v>
      </c>
      <c r="Q7" s="90">
        <f>'29จำนวนนักเรียนที่อย่ห่างไกล'!Q162</f>
        <v>0</v>
      </c>
      <c r="R7" s="90">
        <f>'29จำนวนนักเรียนที่อย่ห่างไกล'!R162</f>
        <v>0</v>
      </c>
      <c r="S7" s="90">
        <f>'29จำนวนนักเรียนที่อย่ห่างไกล'!S162</f>
        <v>0</v>
      </c>
      <c r="T7" s="90">
        <f>'29จำนวนนักเรียนที่อย่ห่างไกล'!T162</f>
        <v>0</v>
      </c>
      <c r="U7" s="414">
        <f t="shared" si="0"/>
        <v>29</v>
      </c>
    </row>
    <row r="8" spans="1:27" x14ac:dyDescent="0.3">
      <c r="A8" s="1159"/>
      <c r="B8" s="630" t="s">
        <v>29</v>
      </c>
      <c r="C8" s="100">
        <f>'29จำนวนนักเรียนที่อย่ห่างไกล'!C163</f>
        <v>0</v>
      </c>
      <c r="D8" s="100">
        <f>'29จำนวนนักเรียนที่อย่ห่างไกล'!D163</f>
        <v>8</v>
      </c>
      <c r="E8" s="100">
        <f>'29จำนวนนักเรียนที่อย่ห่างไกล'!E163</f>
        <v>3</v>
      </c>
      <c r="F8" s="100">
        <f>'29จำนวนนักเรียนที่อย่ห่างไกล'!F163</f>
        <v>1</v>
      </c>
      <c r="G8" s="100">
        <f>'29จำนวนนักเรียนที่อย่ห่างไกล'!G163</f>
        <v>3</v>
      </c>
      <c r="H8" s="100">
        <f>'29จำนวนนักเรียนที่อย่ห่างไกล'!H163</f>
        <v>0</v>
      </c>
      <c r="I8" s="100">
        <f>'29จำนวนนักเรียนที่อย่ห่างไกล'!I163</f>
        <v>15</v>
      </c>
      <c r="J8" s="100">
        <f>'29จำนวนนักเรียนที่อย่ห่างไกล'!J163</f>
        <v>5340</v>
      </c>
      <c r="K8" s="100">
        <f>'29จำนวนนักเรียนที่อย่ห่างไกล'!K163</f>
        <v>5250</v>
      </c>
      <c r="L8" s="100">
        <f>'29จำนวนนักเรียนที่อย่ห่างไกล'!L163</f>
        <v>5367</v>
      </c>
      <c r="M8" s="100">
        <f>'29จำนวนนักเรียนที่อย่ห่างไกล'!M163</f>
        <v>5283</v>
      </c>
      <c r="N8" s="100">
        <f>'29จำนวนนักเรียนที่อย่ห่างไกล'!N163</f>
        <v>5151</v>
      </c>
      <c r="O8" s="100">
        <f>'29จำนวนนักเรียนที่อย่ห่างไกล'!O163</f>
        <v>5497</v>
      </c>
      <c r="P8" s="100">
        <f>'29จำนวนนักเรียนที่อย่ห่างไกล'!P163</f>
        <v>31888</v>
      </c>
      <c r="Q8" s="100">
        <f>'29จำนวนนักเรียนที่อย่ห่างไกล'!Q163</f>
        <v>30</v>
      </c>
      <c r="R8" s="100">
        <f>'29จำนวนนักเรียนที่อย่ห่างไกล'!R163</f>
        <v>22</v>
      </c>
      <c r="S8" s="100">
        <f>'29จำนวนนักเรียนที่อย่ห่างไกล'!S163</f>
        <v>31</v>
      </c>
      <c r="T8" s="100">
        <f>'29จำนวนนักเรียนที่อย่ห่างไกล'!T163</f>
        <v>83</v>
      </c>
      <c r="U8" s="337">
        <f t="shared" si="0"/>
        <v>31986</v>
      </c>
    </row>
    <row r="9" spans="1:27" x14ac:dyDescent="0.3">
      <c r="A9" s="1157" t="s">
        <v>156</v>
      </c>
      <c r="B9" s="114" t="s">
        <v>88</v>
      </c>
      <c r="C9" s="98">
        <f>'29จำนวนนักเรียนที่อย่ห่างไกล'!C259</f>
        <v>0</v>
      </c>
      <c r="D9" s="98">
        <f>'29จำนวนนักเรียนที่อย่ห่างไกล'!D259</f>
        <v>0</v>
      </c>
      <c r="E9" s="98">
        <f>'29จำนวนนักเรียนที่อย่ห่างไกล'!E259</f>
        <v>0</v>
      </c>
      <c r="F9" s="98">
        <f>'29จำนวนนักเรียนที่อย่ห่างไกล'!F259</f>
        <v>0</v>
      </c>
      <c r="G9" s="98">
        <f>'29จำนวนนักเรียนที่อย่ห่างไกล'!G259</f>
        <v>0</v>
      </c>
      <c r="H9" s="98">
        <f>'29จำนวนนักเรียนที่อย่ห่างไกล'!H259</f>
        <v>0</v>
      </c>
      <c r="I9" s="98">
        <f>'29จำนวนนักเรียนที่อย่ห่างไกล'!I259</f>
        <v>0</v>
      </c>
      <c r="J9" s="98">
        <f>'29จำนวนนักเรียนที่อย่ห่างไกล'!J259</f>
        <v>46</v>
      </c>
      <c r="K9" s="98">
        <f>'29จำนวนนักเรียนที่อย่ห่างไกล'!K259</f>
        <v>66</v>
      </c>
      <c r="L9" s="98">
        <f>'29จำนวนนักเรียนที่อย่ห่างไกล'!L259</f>
        <v>62</v>
      </c>
      <c r="M9" s="98">
        <f>'29จำนวนนักเรียนที่อย่ห่างไกล'!M259</f>
        <v>23</v>
      </c>
      <c r="N9" s="98">
        <f>'29จำนวนนักเรียนที่อย่ห่างไกล'!N259</f>
        <v>24</v>
      </c>
      <c r="O9" s="98">
        <f>'29จำนวนนักเรียนที่อย่ห่างไกล'!O259</f>
        <v>19</v>
      </c>
      <c r="P9" s="98">
        <f>'29จำนวนนักเรียนที่อย่ห่างไกล'!P259</f>
        <v>240</v>
      </c>
      <c r="Q9" s="98">
        <f>'29จำนวนนักเรียนที่อย่ห่างไกล'!Q259</f>
        <v>0</v>
      </c>
      <c r="R9" s="98">
        <f>'29จำนวนนักเรียนที่อย่ห่างไกล'!R259</f>
        <v>0</v>
      </c>
      <c r="S9" s="98">
        <f>'29จำนวนนักเรียนที่อย่ห่างไกล'!S259</f>
        <v>0</v>
      </c>
      <c r="T9" s="98">
        <f>'29จำนวนนักเรียนที่อย่ห่างไกล'!T259</f>
        <v>0</v>
      </c>
      <c r="U9" s="336">
        <f t="shared" si="0"/>
        <v>240</v>
      </c>
    </row>
    <row r="10" spans="1:27" x14ac:dyDescent="0.3">
      <c r="A10" s="1158"/>
      <c r="B10" s="116" t="s">
        <v>260</v>
      </c>
      <c r="C10" s="90">
        <f>'29จำนวนนักเรียนที่อย่ห่างไกล'!C260</f>
        <v>0</v>
      </c>
      <c r="D10" s="90">
        <f>'29จำนวนนักเรียนที่อย่ห่างไกล'!D260</f>
        <v>0</v>
      </c>
      <c r="E10" s="90">
        <f>'29จำนวนนักเรียนที่อย่ห่างไกล'!E260</f>
        <v>0</v>
      </c>
      <c r="F10" s="90">
        <f>'29จำนวนนักเรียนที่อย่ห่างไกล'!F260</f>
        <v>0</v>
      </c>
      <c r="G10" s="90">
        <f>'29จำนวนนักเรียนที่อย่ห่างไกล'!G260</f>
        <v>0</v>
      </c>
      <c r="H10" s="90">
        <f>'29จำนวนนักเรียนที่อย่ห่างไกล'!H260</f>
        <v>0</v>
      </c>
      <c r="I10" s="90">
        <f>'29จำนวนนักเรียนที่อย่ห่างไกล'!I260</f>
        <v>0</v>
      </c>
      <c r="J10" s="90">
        <f>'29จำนวนนักเรียนที่อย่ห่างไกล'!J260</f>
        <v>1225</v>
      </c>
      <c r="K10" s="90">
        <f>'29จำนวนนักเรียนที่อย่ห่างไกล'!K260</f>
        <v>1170</v>
      </c>
      <c r="L10" s="90">
        <f>'29จำนวนนักเรียนที่อย่ห่างไกล'!L260</f>
        <v>1144</v>
      </c>
      <c r="M10" s="90">
        <f>'29จำนวนนักเรียนที่อย่ห่างไกล'!M260</f>
        <v>1885</v>
      </c>
      <c r="N10" s="90">
        <f>'29จำนวนนักเรียนที่อย่ห่างไกล'!N260</f>
        <v>1764</v>
      </c>
      <c r="O10" s="90">
        <f>'29จำนวนนักเรียนที่อย่ห่างไกล'!O260</f>
        <v>1912</v>
      </c>
      <c r="P10" s="90">
        <f>'29จำนวนนักเรียนที่อย่ห่างไกล'!P260</f>
        <v>9100</v>
      </c>
      <c r="Q10" s="90">
        <f>'29จำนวนนักเรียนที่อย่ห่างไกล'!Q260</f>
        <v>0</v>
      </c>
      <c r="R10" s="90">
        <f>'29จำนวนนักเรียนที่อย่ห่างไกล'!R260</f>
        <v>0</v>
      </c>
      <c r="S10" s="90">
        <f>'29จำนวนนักเรียนที่อย่ห่างไกล'!S260</f>
        <v>0</v>
      </c>
      <c r="T10" s="90">
        <f>'29จำนวนนักเรียนที่อย่ห่างไกล'!T260</f>
        <v>0</v>
      </c>
      <c r="U10" s="414">
        <f t="shared" si="0"/>
        <v>9100</v>
      </c>
    </row>
    <row r="11" spans="1:27" x14ac:dyDescent="0.3">
      <c r="A11" s="1158"/>
      <c r="B11" s="116" t="s">
        <v>261</v>
      </c>
      <c r="C11" s="90">
        <f>'29จำนวนนักเรียนที่อย่ห่างไกล'!C261</f>
        <v>0</v>
      </c>
      <c r="D11" s="90">
        <f>'29จำนวนนักเรียนที่อย่ห่างไกล'!D261</f>
        <v>0</v>
      </c>
      <c r="E11" s="90">
        <f>'29จำนวนนักเรียนที่อย่ห่างไกล'!E261</f>
        <v>0</v>
      </c>
      <c r="F11" s="90">
        <f>'29จำนวนนักเรียนที่อย่ห่างไกล'!F261</f>
        <v>0</v>
      </c>
      <c r="G11" s="90">
        <f>'29จำนวนนักเรียนที่อย่ห่างไกล'!G261</f>
        <v>0</v>
      </c>
      <c r="H11" s="90">
        <f>'29จำนวนนักเรียนที่อย่ห่างไกล'!H261</f>
        <v>0</v>
      </c>
      <c r="I11" s="90">
        <f>'29จำนวนนักเรียนที่อย่ห่างไกล'!I261</f>
        <v>0</v>
      </c>
      <c r="J11" s="90">
        <f>'29จำนวนนักเรียนที่อย่ห่างไกล'!J261</f>
        <v>2255</v>
      </c>
      <c r="K11" s="90">
        <f>'29จำนวนนักเรียนที่อย่ห่างไกล'!K261</f>
        <v>2170</v>
      </c>
      <c r="L11" s="90">
        <f>'29จำนวนนักเรียนที่อย่ห่างไกล'!L261</f>
        <v>2405</v>
      </c>
      <c r="M11" s="90">
        <f>'29จำนวนนักเรียนที่อย่ห่างไกล'!M261</f>
        <v>1145</v>
      </c>
      <c r="N11" s="90">
        <f>'29จำนวนนักเรียนที่อย่ห่างไกล'!N261</f>
        <v>1244</v>
      </c>
      <c r="O11" s="90">
        <f>'29จำนวนนักเรียนที่อย่ห่างไกล'!O261</f>
        <v>1244</v>
      </c>
      <c r="P11" s="90">
        <f>'29จำนวนนักเรียนที่อย่ห่างไกล'!P261</f>
        <v>10463</v>
      </c>
      <c r="Q11" s="90">
        <f>'29จำนวนนักเรียนที่อย่ห่างไกล'!Q261</f>
        <v>0</v>
      </c>
      <c r="R11" s="90">
        <f>'29จำนวนนักเรียนที่อย่ห่างไกล'!R261</f>
        <v>0</v>
      </c>
      <c r="S11" s="90">
        <f>'29จำนวนนักเรียนที่อย่ห่างไกล'!S261</f>
        <v>0</v>
      </c>
      <c r="T11" s="90">
        <f>'29จำนวนนักเรียนที่อย่ห่างไกล'!T261</f>
        <v>0</v>
      </c>
      <c r="U11" s="414">
        <f t="shared" si="0"/>
        <v>10463</v>
      </c>
    </row>
    <row r="12" spans="1:27" x14ac:dyDescent="0.3">
      <c r="A12" s="1158"/>
      <c r="B12" s="116" t="s">
        <v>91</v>
      </c>
      <c r="C12" s="90">
        <f>'29จำนวนนักเรียนที่อย่ห่างไกล'!C262</f>
        <v>0</v>
      </c>
      <c r="D12" s="90">
        <f>'29จำนวนนักเรียนที่อย่ห่างไกล'!D262</f>
        <v>0</v>
      </c>
      <c r="E12" s="90">
        <f>'29จำนวนนักเรียนที่อย่ห่างไกล'!E262</f>
        <v>0</v>
      </c>
      <c r="F12" s="90">
        <f>'29จำนวนนักเรียนที่อย่ห่างไกล'!F262</f>
        <v>0</v>
      </c>
      <c r="G12" s="90">
        <f>'29จำนวนนักเรียนที่อย่ห่างไกล'!G262</f>
        <v>0</v>
      </c>
      <c r="H12" s="90">
        <f>'29จำนวนนักเรียนที่อย่ห่างไกล'!H262</f>
        <v>0</v>
      </c>
      <c r="I12" s="90">
        <f>'29จำนวนนักเรียนที่อย่ห่างไกล'!I262</f>
        <v>0</v>
      </c>
      <c r="J12" s="90">
        <f>'29จำนวนนักเรียนที่อย่ห่างไกล'!J262</f>
        <v>3</v>
      </c>
      <c r="K12" s="90">
        <f>'29จำนวนนักเรียนที่อย่ห่างไกล'!K262</f>
        <v>7</v>
      </c>
      <c r="L12" s="90">
        <f>'29จำนวนนักเรียนที่อย่ห่างไกล'!L262</f>
        <v>9</v>
      </c>
      <c r="M12" s="90">
        <f>'29จำนวนนักเรียนที่อย่ห่างไกล'!M262</f>
        <v>3</v>
      </c>
      <c r="N12" s="90">
        <f>'29จำนวนนักเรียนที่อย่ห่างไกล'!N262</f>
        <v>1</v>
      </c>
      <c r="O12" s="90">
        <f>'29จำนวนนักเรียนที่อย่ห่างไกล'!O262</f>
        <v>3</v>
      </c>
      <c r="P12" s="90">
        <f>'29จำนวนนักเรียนที่อย่ห่างไกล'!P262</f>
        <v>26</v>
      </c>
      <c r="Q12" s="90">
        <f>'29จำนวนนักเรียนที่อย่ห่างไกล'!Q262</f>
        <v>0</v>
      </c>
      <c r="R12" s="90">
        <f>'29จำนวนนักเรียนที่อย่ห่างไกล'!R262</f>
        <v>0</v>
      </c>
      <c r="S12" s="90">
        <f>'29จำนวนนักเรียนที่อย่ห่างไกล'!S262</f>
        <v>0</v>
      </c>
      <c r="T12" s="90">
        <f>'29จำนวนนักเรียนที่อย่ห่างไกล'!T262</f>
        <v>0</v>
      </c>
      <c r="U12" s="414">
        <f t="shared" si="0"/>
        <v>26</v>
      </c>
    </row>
    <row r="13" spans="1:27" x14ac:dyDescent="0.3">
      <c r="A13" s="1159"/>
      <c r="B13" s="630" t="s">
        <v>29</v>
      </c>
      <c r="C13" s="100">
        <f>'29จำนวนนักเรียนที่อย่ห่างไกล'!C263</f>
        <v>0</v>
      </c>
      <c r="D13" s="100">
        <f>'29จำนวนนักเรียนที่อย่ห่างไกล'!D263</f>
        <v>0</v>
      </c>
      <c r="E13" s="100">
        <f>'29จำนวนนักเรียนที่อย่ห่างไกล'!E263</f>
        <v>0</v>
      </c>
      <c r="F13" s="100">
        <f>'29จำนวนนักเรียนที่อย่ห่างไกล'!F263</f>
        <v>0</v>
      </c>
      <c r="G13" s="100">
        <f>'29จำนวนนักเรียนที่อย่ห่างไกล'!G263</f>
        <v>0</v>
      </c>
      <c r="H13" s="100">
        <f>'29จำนวนนักเรียนที่อย่ห่างไกล'!H263</f>
        <v>0</v>
      </c>
      <c r="I13" s="100">
        <f>'29จำนวนนักเรียนที่อย่ห่างไกล'!I263</f>
        <v>0</v>
      </c>
      <c r="J13" s="100">
        <f>'29จำนวนนักเรียนที่อย่ห่างไกล'!J263</f>
        <v>3529</v>
      </c>
      <c r="K13" s="100">
        <f>'29จำนวนนักเรียนที่อย่ห่างไกล'!K263</f>
        <v>3413</v>
      </c>
      <c r="L13" s="100">
        <f>'29จำนวนนักเรียนที่อย่ห่างไกล'!L263</f>
        <v>3620</v>
      </c>
      <c r="M13" s="100">
        <f>'29จำนวนนักเรียนที่อย่ห่างไกล'!M263</f>
        <v>3056</v>
      </c>
      <c r="N13" s="100">
        <f>'29จำนวนนักเรียนที่อย่ห่างไกล'!N263</f>
        <v>3033</v>
      </c>
      <c r="O13" s="100">
        <f>'29จำนวนนักเรียนที่อย่ห่างไกล'!O263</f>
        <v>2865</v>
      </c>
      <c r="P13" s="100">
        <f>'29จำนวนนักเรียนที่อย่ห่างไกล'!P263</f>
        <v>19516</v>
      </c>
      <c r="Q13" s="100">
        <f>'29จำนวนนักเรียนที่อย่ห่างไกล'!Q263</f>
        <v>0</v>
      </c>
      <c r="R13" s="100">
        <f>'29จำนวนนักเรียนที่อย่ห่างไกล'!R263</f>
        <v>0</v>
      </c>
      <c r="S13" s="100">
        <f>'29จำนวนนักเรียนที่อย่ห่างไกล'!S263</f>
        <v>0</v>
      </c>
      <c r="T13" s="100">
        <f>'29จำนวนนักเรียนที่อย่ห่างไกล'!T263</f>
        <v>0</v>
      </c>
      <c r="U13" s="337">
        <f t="shared" si="0"/>
        <v>19516</v>
      </c>
    </row>
    <row r="14" spans="1:27" x14ac:dyDescent="0.3">
      <c r="A14" s="1160" t="s">
        <v>29</v>
      </c>
      <c r="B14" s="658" t="s">
        <v>88</v>
      </c>
      <c r="C14" s="336">
        <v>0</v>
      </c>
      <c r="D14" s="336">
        <v>1</v>
      </c>
      <c r="E14" s="336">
        <v>0</v>
      </c>
      <c r="F14" s="336">
        <v>0</v>
      </c>
      <c r="G14" s="336">
        <v>0</v>
      </c>
      <c r="H14" s="336">
        <v>0</v>
      </c>
      <c r="I14" s="336">
        <f>C14+D14+E14+F14+G14+H14</f>
        <v>1</v>
      </c>
      <c r="J14" s="336">
        <v>141</v>
      </c>
      <c r="K14" s="336">
        <v>144</v>
      </c>
      <c r="L14" s="336">
        <v>142</v>
      </c>
      <c r="M14" s="336">
        <v>66</v>
      </c>
      <c r="N14" s="336">
        <v>67</v>
      </c>
      <c r="O14" s="336">
        <v>70</v>
      </c>
      <c r="P14" s="336">
        <f>J14+K14+L14+M14+N14+O14</f>
        <v>630</v>
      </c>
      <c r="Q14" s="336">
        <v>0</v>
      </c>
      <c r="R14" s="336">
        <v>0</v>
      </c>
      <c r="S14" s="336">
        <v>1</v>
      </c>
      <c r="T14" s="336">
        <f>Q14+R14+S14</f>
        <v>1</v>
      </c>
      <c r="U14" s="336">
        <f t="shared" si="0"/>
        <v>632</v>
      </c>
    </row>
    <row r="15" spans="1:27" x14ac:dyDescent="0.3">
      <c r="A15" s="1161"/>
      <c r="B15" s="624" t="s">
        <v>260</v>
      </c>
      <c r="C15" s="414">
        <v>0</v>
      </c>
      <c r="D15" s="414">
        <v>7</v>
      </c>
      <c r="E15" s="414">
        <v>2</v>
      </c>
      <c r="F15" s="414">
        <v>1</v>
      </c>
      <c r="G15" s="414">
        <v>3</v>
      </c>
      <c r="H15" s="414">
        <v>0</v>
      </c>
      <c r="I15" s="414">
        <f t="shared" ref="I15:I17" si="1">C15+D15+E15+F15+G15+H15</f>
        <v>13</v>
      </c>
      <c r="J15" s="414">
        <v>2972</v>
      </c>
      <c r="K15" s="414">
        <v>2954</v>
      </c>
      <c r="L15" s="414">
        <v>2823</v>
      </c>
      <c r="M15" s="414">
        <v>4722</v>
      </c>
      <c r="N15" s="414">
        <v>4324</v>
      </c>
      <c r="O15" s="414">
        <v>4587</v>
      </c>
      <c r="P15" s="414">
        <f t="shared" ref="P15:P18" si="2">J15+K15+L15+M15+N15+O15</f>
        <v>22382</v>
      </c>
      <c r="Q15" s="414">
        <v>3</v>
      </c>
      <c r="R15" s="414">
        <v>12</v>
      </c>
      <c r="S15" s="414">
        <v>15</v>
      </c>
      <c r="T15" s="414">
        <f t="shared" ref="T15:T17" si="3">Q15+R15+S15</f>
        <v>30</v>
      </c>
      <c r="U15" s="414">
        <f t="shared" si="0"/>
        <v>22425</v>
      </c>
    </row>
    <row r="16" spans="1:27" x14ac:dyDescent="0.3">
      <c r="A16" s="1161"/>
      <c r="B16" s="624" t="s">
        <v>261</v>
      </c>
      <c r="C16" s="414">
        <v>0</v>
      </c>
      <c r="D16" s="414">
        <v>0</v>
      </c>
      <c r="E16" s="414">
        <v>1</v>
      </c>
      <c r="F16" s="414">
        <v>0</v>
      </c>
      <c r="G16" s="414">
        <v>0</v>
      </c>
      <c r="H16" s="414">
        <v>0</v>
      </c>
      <c r="I16" s="414">
        <f t="shared" si="1"/>
        <v>1</v>
      </c>
      <c r="J16" s="414">
        <v>5753</v>
      </c>
      <c r="K16" s="414">
        <v>5646</v>
      </c>
      <c r="L16" s="414">
        <v>6005</v>
      </c>
      <c r="M16" s="414">
        <v>3543</v>
      </c>
      <c r="N16" s="414">
        <v>3787</v>
      </c>
      <c r="O16" s="414">
        <v>4011</v>
      </c>
      <c r="P16" s="414">
        <f t="shared" si="2"/>
        <v>28745</v>
      </c>
      <c r="Q16" s="414">
        <v>27</v>
      </c>
      <c r="R16" s="424">
        <v>10</v>
      </c>
      <c r="S16" s="414">
        <v>15</v>
      </c>
      <c r="T16" s="414">
        <f t="shared" si="3"/>
        <v>52</v>
      </c>
      <c r="U16" s="414">
        <f t="shared" si="0"/>
        <v>28798</v>
      </c>
      <c r="AA16" s="5">
        <v>76844</v>
      </c>
    </row>
    <row r="17" spans="1:28" x14ac:dyDescent="0.3">
      <c r="A17" s="1161"/>
      <c r="B17" s="624" t="s">
        <v>91</v>
      </c>
      <c r="C17" s="414">
        <v>0</v>
      </c>
      <c r="D17" s="414">
        <v>0</v>
      </c>
      <c r="E17" s="414">
        <v>0</v>
      </c>
      <c r="F17" s="414">
        <v>0</v>
      </c>
      <c r="G17" s="414">
        <v>0</v>
      </c>
      <c r="H17" s="414">
        <v>0</v>
      </c>
      <c r="I17" s="414">
        <f t="shared" si="1"/>
        <v>0</v>
      </c>
      <c r="J17" s="414">
        <v>3</v>
      </c>
      <c r="K17" s="414">
        <v>14</v>
      </c>
      <c r="L17" s="414">
        <v>17</v>
      </c>
      <c r="M17" s="414">
        <v>8</v>
      </c>
      <c r="N17" s="414">
        <v>6</v>
      </c>
      <c r="O17" s="414">
        <v>6</v>
      </c>
      <c r="P17" s="414">
        <f t="shared" si="2"/>
        <v>54</v>
      </c>
      <c r="Q17" s="414">
        <v>0</v>
      </c>
      <c r="R17" s="414">
        <v>0</v>
      </c>
      <c r="S17" s="414">
        <v>0</v>
      </c>
      <c r="T17" s="414">
        <f t="shared" si="3"/>
        <v>0</v>
      </c>
      <c r="U17" s="414">
        <f t="shared" si="0"/>
        <v>54</v>
      </c>
    </row>
    <row r="18" spans="1:28" x14ac:dyDescent="0.3">
      <c r="A18" s="1162"/>
      <c r="B18" s="659" t="s">
        <v>29</v>
      </c>
      <c r="C18" s="337">
        <f>C14+C15+C16+C17</f>
        <v>0</v>
      </c>
      <c r="D18" s="337">
        <f t="shared" ref="D18:I18" si="4">D14+D15+D16+D17</f>
        <v>8</v>
      </c>
      <c r="E18" s="337">
        <f t="shared" si="4"/>
        <v>3</v>
      </c>
      <c r="F18" s="337">
        <f t="shared" si="4"/>
        <v>1</v>
      </c>
      <c r="G18" s="337">
        <f t="shared" si="4"/>
        <v>3</v>
      </c>
      <c r="H18" s="337">
        <f t="shared" si="4"/>
        <v>0</v>
      </c>
      <c r="I18" s="337">
        <f t="shared" si="4"/>
        <v>15</v>
      </c>
      <c r="J18" s="337">
        <f>J14+J15+J16+J17</f>
        <v>8869</v>
      </c>
      <c r="K18" s="337">
        <f t="shared" ref="K18:O18" si="5">K14+K15+K16+K17</f>
        <v>8758</v>
      </c>
      <c r="L18" s="337">
        <f t="shared" si="5"/>
        <v>8987</v>
      </c>
      <c r="M18" s="337">
        <f t="shared" si="5"/>
        <v>8339</v>
      </c>
      <c r="N18" s="337">
        <f t="shared" si="5"/>
        <v>8184</v>
      </c>
      <c r="O18" s="337">
        <f t="shared" si="5"/>
        <v>8674</v>
      </c>
      <c r="P18" s="337">
        <f t="shared" si="2"/>
        <v>51811</v>
      </c>
      <c r="Q18" s="337">
        <f>Q14+Q15+Q16+Q17</f>
        <v>30</v>
      </c>
      <c r="R18" s="337">
        <f t="shared" ref="R18:T18" si="6">R14+R15+R16+R17</f>
        <v>22</v>
      </c>
      <c r="S18" s="337">
        <f t="shared" si="6"/>
        <v>31</v>
      </c>
      <c r="T18" s="337">
        <f t="shared" si="6"/>
        <v>83</v>
      </c>
      <c r="U18" s="337">
        <f t="shared" si="0"/>
        <v>51909</v>
      </c>
      <c r="Y18" s="5" t="s">
        <v>388</v>
      </c>
    </row>
    <row r="20" spans="1:28" x14ac:dyDescent="0.3">
      <c r="Y20" s="658" t="s">
        <v>88</v>
      </c>
      <c r="Z20" s="696">
        <f>AB20/AA16*100</f>
        <v>0.82244547394721768</v>
      </c>
      <c r="AB20" s="336">
        <v>632</v>
      </c>
    </row>
    <row r="21" spans="1:28" x14ac:dyDescent="0.3">
      <c r="Y21" s="624" t="s">
        <v>260</v>
      </c>
      <c r="Z21" s="696">
        <f>AB21/AA16*100</f>
        <v>29.182499609598665</v>
      </c>
      <c r="AB21" s="414">
        <v>22425</v>
      </c>
    </row>
    <row r="22" spans="1:28" x14ac:dyDescent="0.3">
      <c r="Y22" s="624" t="s">
        <v>261</v>
      </c>
      <c r="Z22" s="696">
        <f>AB22/AA16*100</f>
        <v>37.475925251158195</v>
      </c>
      <c r="AB22" s="414">
        <v>28798</v>
      </c>
    </row>
    <row r="23" spans="1:28" x14ac:dyDescent="0.3">
      <c r="Y23" s="624" t="s">
        <v>91</v>
      </c>
      <c r="Z23" s="696">
        <f>AB23/AA16*100</f>
        <v>7.0272239862578731E-2</v>
      </c>
      <c r="AB23" s="414">
        <v>54</v>
      </c>
    </row>
    <row r="24" spans="1:28" x14ac:dyDescent="0.3">
      <c r="Y24" s="659" t="s">
        <v>389</v>
      </c>
      <c r="Z24" s="696">
        <f>AB24/AA16*100</f>
        <v>67.551142574566654</v>
      </c>
      <c r="AB24" s="337">
        <v>51909</v>
      </c>
    </row>
  </sheetData>
  <sheetProtection selectLockedCells="1" selectUnlockedCells="1"/>
  <mergeCells count="10">
    <mergeCell ref="A4:A8"/>
    <mergeCell ref="A9:A13"/>
    <mergeCell ref="A14:A18"/>
    <mergeCell ref="A1:U1"/>
    <mergeCell ref="A2:A3"/>
    <mergeCell ref="B2:B3"/>
    <mergeCell ref="C2:I2"/>
    <mergeCell ref="J2:P2"/>
    <mergeCell ref="Q2:T2"/>
    <mergeCell ref="U2:U3"/>
  </mergeCells>
  <printOptions horizontalCentered="1"/>
  <pageMargins left="0.34" right="0" top="0" bottom="0" header="0" footer="0"/>
  <pageSetup paperSize="9" firstPageNumber="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T70"/>
  <sheetViews>
    <sheetView zoomScaleNormal="100" workbookViewId="0">
      <selection activeCell="Y12" sqref="Y12"/>
    </sheetView>
  </sheetViews>
  <sheetFormatPr defaultRowHeight="18.75" x14ac:dyDescent="0.3"/>
  <cols>
    <col min="1" max="1" width="21.25" style="37" customWidth="1"/>
    <col min="2" max="2" width="3.875" style="50" bestFit="1" customWidth="1"/>
    <col min="3" max="3" width="4.375" style="50" bestFit="1" customWidth="1"/>
    <col min="4" max="5" width="3.875" style="50" bestFit="1" customWidth="1"/>
    <col min="6" max="6" width="4.375" style="50" bestFit="1" customWidth="1"/>
    <col min="7" max="7" width="4.5" style="50" bestFit="1" customWidth="1"/>
    <col min="8" max="8" width="5.25" style="50" customWidth="1"/>
    <col min="9" max="10" width="5.625" style="50" customWidth="1"/>
    <col min="11" max="19" width="5.25" style="50" customWidth="1"/>
    <col min="20" max="22" width="5.625" style="50" customWidth="1"/>
    <col min="23" max="24" width="9" style="37"/>
    <col min="25" max="25" width="10.25" style="37" bestFit="1" customWidth="1"/>
    <col min="26" max="26" width="7.125" style="37" customWidth="1"/>
    <col min="27" max="27" width="7.25" style="37" bestFit="1" customWidth="1"/>
    <col min="28" max="28" width="5.75" style="37" bestFit="1" customWidth="1"/>
    <col min="29" max="29" width="9.25" style="37" bestFit="1" customWidth="1"/>
    <col min="30" max="30" width="11" style="37" bestFit="1" customWidth="1"/>
    <col min="31" max="31" width="9.75" style="37" bestFit="1" customWidth="1"/>
    <col min="32" max="34" width="5.75" style="37" bestFit="1" customWidth="1"/>
    <col min="35" max="35" width="3.875" style="37" bestFit="1" customWidth="1"/>
    <col min="36" max="36" width="4.375" style="37" bestFit="1" customWidth="1"/>
    <col min="37" max="38" width="3.875" style="37" bestFit="1" customWidth="1"/>
    <col min="39" max="39" width="4.375" style="37" bestFit="1" customWidth="1"/>
    <col min="40" max="40" width="3.875" style="37" bestFit="1" customWidth="1"/>
    <col min="41" max="43" width="4.5" style="37" bestFit="1" customWidth="1"/>
    <col min="44" max="46" width="5.75" style="37" bestFit="1" customWidth="1"/>
    <col min="47" max="16384" width="9" style="37"/>
  </cols>
  <sheetData>
    <row r="1" spans="1:22" x14ac:dyDescent="0.3">
      <c r="A1" s="1164" t="s">
        <v>390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</row>
    <row r="2" spans="1:22" s="660" customFormat="1" x14ac:dyDescent="0.2">
      <c r="A2" s="1168" t="s">
        <v>279</v>
      </c>
      <c r="B2" s="1165" t="s">
        <v>280</v>
      </c>
      <c r="C2" s="1166"/>
      <c r="D2" s="1167"/>
      <c r="E2" s="1165" t="s">
        <v>281</v>
      </c>
      <c r="F2" s="1166"/>
      <c r="G2" s="1167"/>
      <c r="H2" s="1165" t="s">
        <v>282</v>
      </c>
      <c r="I2" s="1166"/>
      <c r="J2" s="1167"/>
      <c r="K2" s="1165" t="s">
        <v>283</v>
      </c>
      <c r="L2" s="1166"/>
      <c r="M2" s="1167"/>
      <c r="N2" s="1165" t="s">
        <v>284</v>
      </c>
      <c r="O2" s="1166"/>
      <c r="P2" s="1167"/>
      <c r="Q2" s="1165" t="s">
        <v>285</v>
      </c>
      <c r="R2" s="1166"/>
      <c r="S2" s="1167"/>
      <c r="T2" s="1165" t="s">
        <v>286</v>
      </c>
      <c r="U2" s="1166"/>
      <c r="V2" s="1167"/>
    </row>
    <row r="3" spans="1:22" s="660" customFormat="1" x14ac:dyDescent="0.2">
      <c r="A3" s="1169"/>
      <c r="B3" s="670" t="s">
        <v>35</v>
      </c>
      <c r="C3" s="670" t="s">
        <v>36</v>
      </c>
      <c r="D3" s="670" t="s">
        <v>22</v>
      </c>
      <c r="E3" s="670" t="s">
        <v>35</v>
      </c>
      <c r="F3" s="670" t="s">
        <v>36</v>
      </c>
      <c r="G3" s="670" t="s">
        <v>22</v>
      </c>
      <c r="H3" s="670" t="s">
        <v>35</v>
      </c>
      <c r="I3" s="670" t="s">
        <v>36</v>
      </c>
      <c r="J3" s="670" t="s">
        <v>22</v>
      </c>
      <c r="K3" s="670" t="s">
        <v>35</v>
      </c>
      <c r="L3" s="670" t="s">
        <v>36</v>
      </c>
      <c r="M3" s="670" t="s">
        <v>22</v>
      </c>
      <c r="N3" s="670" t="s">
        <v>35</v>
      </c>
      <c r="O3" s="670" t="s">
        <v>36</v>
      </c>
      <c r="P3" s="670" t="s">
        <v>22</v>
      </c>
      <c r="Q3" s="670" t="s">
        <v>35</v>
      </c>
      <c r="R3" s="670" t="s">
        <v>36</v>
      </c>
      <c r="S3" s="670" t="s">
        <v>22</v>
      </c>
      <c r="T3" s="670" t="s">
        <v>35</v>
      </c>
      <c r="U3" s="670" t="s">
        <v>36</v>
      </c>
      <c r="V3" s="670" t="s">
        <v>22</v>
      </c>
    </row>
    <row r="4" spans="1:22" x14ac:dyDescent="0.3">
      <c r="A4" s="675" t="s">
        <v>177</v>
      </c>
      <c r="B4" s="676">
        <v>1</v>
      </c>
      <c r="C4" s="676">
        <v>0</v>
      </c>
      <c r="D4" s="676">
        <v>1</v>
      </c>
      <c r="E4" s="676">
        <v>1</v>
      </c>
      <c r="F4" s="676">
        <v>3</v>
      </c>
      <c r="G4" s="676">
        <v>4</v>
      </c>
      <c r="H4" s="676">
        <v>22</v>
      </c>
      <c r="I4" s="676">
        <v>89</v>
      </c>
      <c r="J4" s="676">
        <v>111</v>
      </c>
      <c r="K4" s="676">
        <v>0</v>
      </c>
      <c r="L4" s="676">
        <v>0</v>
      </c>
      <c r="M4" s="676">
        <v>0</v>
      </c>
      <c r="N4" s="676">
        <v>0</v>
      </c>
      <c r="O4" s="676">
        <v>0</v>
      </c>
      <c r="P4" s="676">
        <v>0</v>
      </c>
      <c r="Q4" s="676">
        <v>0</v>
      </c>
      <c r="R4" s="676">
        <v>0</v>
      </c>
      <c r="S4" s="676">
        <v>0</v>
      </c>
      <c r="T4" s="677">
        <f>B4+E4+H4+K4+N4+Q4</f>
        <v>24</v>
      </c>
      <c r="U4" s="677">
        <f>C4+F4+I4+L4+O4+R4</f>
        <v>92</v>
      </c>
      <c r="V4" s="678">
        <f>D4+G4+J4+M4+P4+S4</f>
        <v>116</v>
      </c>
    </row>
    <row r="5" spans="1:22" x14ac:dyDescent="0.3">
      <c r="A5" s="679" t="s">
        <v>179</v>
      </c>
      <c r="B5" s="680">
        <v>1</v>
      </c>
      <c r="C5" s="680">
        <v>0</v>
      </c>
      <c r="D5" s="680">
        <v>1</v>
      </c>
      <c r="E5" s="680">
        <v>3</v>
      </c>
      <c r="F5" s="680">
        <v>1</v>
      </c>
      <c r="G5" s="680">
        <v>4</v>
      </c>
      <c r="H5" s="680">
        <v>48</v>
      </c>
      <c r="I5" s="680">
        <v>99</v>
      </c>
      <c r="J5" s="680">
        <v>147</v>
      </c>
      <c r="K5" s="680">
        <v>0</v>
      </c>
      <c r="L5" s="680">
        <v>0</v>
      </c>
      <c r="M5" s="680">
        <v>0</v>
      </c>
      <c r="N5" s="680">
        <v>0</v>
      </c>
      <c r="O5" s="680">
        <v>0</v>
      </c>
      <c r="P5" s="680">
        <v>0</v>
      </c>
      <c r="Q5" s="680">
        <v>8</v>
      </c>
      <c r="R5" s="680">
        <v>29</v>
      </c>
      <c r="S5" s="680">
        <v>37</v>
      </c>
      <c r="T5" s="681">
        <f>B5+E5+H5+K5+N5+Q5</f>
        <v>60</v>
      </c>
      <c r="U5" s="681">
        <f t="shared" ref="U5:U56" si="0">C5+F5+I5+L5+O5+R5</f>
        <v>129</v>
      </c>
      <c r="V5" s="682">
        <f t="shared" ref="V5:V56" si="1">D5+G5+J5+M5+P5+S5</f>
        <v>189</v>
      </c>
    </row>
    <row r="6" spans="1:22" x14ac:dyDescent="0.3">
      <c r="A6" s="679" t="s">
        <v>180</v>
      </c>
      <c r="B6" s="680">
        <v>0</v>
      </c>
      <c r="C6" s="680">
        <v>1</v>
      </c>
      <c r="D6" s="680">
        <v>1</v>
      </c>
      <c r="E6" s="680">
        <v>2</v>
      </c>
      <c r="F6" s="680">
        <v>2</v>
      </c>
      <c r="G6" s="680">
        <v>4</v>
      </c>
      <c r="H6" s="680">
        <v>34</v>
      </c>
      <c r="I6" s="680">
        <v>117</v>
      </c>
      <c r="J6" s="680">
        <v>151</v>
      </c>
      <c r="K6" s="680">
        <v>0</v>
      </c>
      <c r="L6" s="680">
        <v>0</v>
      </c>
      <c r="M6" s="680">
        <v>0</v>
      </c>
      <c r="N6" s="680">
        <v>3</v>
      </c>
      <c r="O6" s="680">
        <v>3</v>
      </c>
      <c r="P6" s="680">
        <v>6</v>
      </c>
      <c r="Q6" s="680">
        <v>6</v>
      </c>
      <c r="R6" s="680">
        <v>8</v>
      </c>
      <c r="S6" s="680">
        <v>14</v>
      </c>
      <c r="T6" s="681">
        <f t="shared" ref="T6:T56" si="2">B6+E6+H6+K6+N6+Q6</f>
        <v>45</v>
      </c>
      <c r="U6" s="681">
        <f t="shared" si="0"/>
        <v>131</v>
      </c>
      <c r="V6" s="682">
        <f t="shared" si="1"/>
        <v>176</v>
      </c>
    </row>
    <row r="7" spans="1:22" x14ac:dyDescent="0.3">
      <c r="A7" s="679" t="s">
        <v>181</v>
      </c>
      <c r="B7" s="680">
        <v>1</v>
      </c>
      <c r="C7" s="680">
        <v>0</v>
      </c>
      <c r="D7" s="680">
        <v>1</v>
      </c>
      <c r="E7" s="680">
        <v>1</v>
      </c>
      <c r="F7" s="680">
        <v>1</v>
      </c>
      <c r="G7" s="680">
        <v>2</v>
      </c>
      <c r="H7" s="680">
        <v>16</v>
      </c>
      <c r="I7" s="680">
        <v>46</v>
      </c>
      <c r="J7" s="680">
        <v>62</v>
      </c>
      <c r="K7" s="680">
        <v>2</v>
      </c>
      <c r="L7" s="680">
        <v>0</v>
      </c>
      <c r="M7" s="680">
        <v>2</v>
      </c>
      <c r="N7" s="680">
        <v>2</v>
      </c>
      <c r="O7" s="680">
        <v>4</v>
      </c>
      <c r="P7" s="680">
        <v>6</v>
      </c>
      <c r="Q7" s="680">
        <v>8</v>
      </c>
      <c r="R7" s="680">
        <v>10</v>
      </c>
      <c r="S7" s="680">
        <v>18</v>
      </c>
      <c r="T7" s="681">
        <f t="shared" si="2"/>
        <v>30</v>
      </c>
      <c r="U7" s="681">
        <f t="shared" si="0"/>
        <v>61</v>
      </c>
      <c r="V7" s="682">
        <f t="shared" si="1"/>
        <v>91</v>
      </c>
    </row>
    <row r="8" spans="1:22" x14ac:dyDescent="0.3">
      <c r="A8" s="679" t="s">
        <v>182</v>
      </c>
      <c r="B8" s="680">
        <v>1</v>
      </c>
      <c r="C8" s="680">
        <v>0</v>
      </c>
      <c r="D8" s="680">
        <v>1</v>
      </c>
      <c r="E8" s="680">
        <v>0</v>
      </c>
      <c r="F8" s="680">
        <v>4</v>
      </c>
      <c r="G8" s="680">
        <v>4</v>
      </c>
      <c r="H8" s="680">
        <v>16</v>
      </c>
      <c r="I8" s="680">
        <v>55</v>
      </c>
      <c r="J8" s="680">
        <v>71</v>
      </c>
      <c r="K8" s="680">
        <v>5</v>
      </c>
      <c r="L8" s="680">
        <v>0</v>
      </c>
      <c r="M8" s="680">
        <v>5</v>
      </c>
      <c r="N8" s="680">
        <v>0</v>
      </c>
      <c r="O8" s="680">
        <v>2</v>
      </c>
      <c r="P8" s="680">
        <v>2</v>
      </c>
      <c r="Q8" s="680">
        <v>6</v>
      </c>
      <c r="R8" s="680">
        <v>19</v>
      </c>
      <c r="S8" s="680">
        <v>25</v>
      </c>
      <c r="T8" s="681">
        <f t="shared" si="2"/>
        <v>28</v>
      </c>
      <c r="U8" s="681">
        <f t="shared" si="0"/>
        <v>80</v>
      </c>
      <c r="V8" s="682">
        <f t="shared" si="1"/>
        <v>108</v>
      </c>
    </row>
    <row r="9" spans="1:22" x14ac:dyDescent="0.3">
      <c r="A9" s="679" t="s">
        <v>183</v>
      </c>
      <c r="B9" s="680">
        <v>1</v>
      </c>
      <c r="C9" s="680">
        <v>0</v>
      </c>
      <c r="D9" s="680">
        <v>1</v>
      </c>
      <c r="E9" s="680">
        <v>2</v>
      </c>
      <c r="F9" s="680">
        <v>0</v>
      </c>
      <c r="G9" s="680">
        <v>2</v>
      </c>
      <c r="H9" s="680">
        <v>18</v>
      </c>
      <c r="I9" s="680">
        <v>32</v>
      </c>
      <c r="J9" s="680">
        <v>50</v>
      </c>
      <c r="K9" s="680">
        <v>0</v>
      </c>
      <c r="L9" s="680">
        <v>0</v>
      </c>
      <c r="M9" s="680">
        <v>0</v>
      </c>
      <c r="N9" s="680">
        <v>0</v>
      </c>
      <c r="O9" s="680">
        <v>0</v>
      </c>
      <c r="P9" s="680">
        <v>0</v>
      </c>
      <c r="Q9" s="680">
        <v>0</v>
      </c>
      <c r="R9" s="680">
        <v>0</v>
      </c>
      <c r="S9" s="680">
        <v>0</v>
      </c>
      <c r="T9" s="681">
        <f t="shared" si="2"/>
        <v>21</v>
      </c>
      <c r="U9" s="681">
        <f t="shared" si="0"/>
        <v>32</v>
      </c>
      <c r="V9" s="682">
        <f t="shared" si="1"/>
        <v>53</v>
      </c>
    </row>
    <row r="10" spans="1:22" x14ac:dyDescent="0.3">
      <c r="A10" s="679" t="s">
        <v>287</v>
      </c>
      <c r="B10" s="680">
        <v>0</v>
      </c>
      <c r="C10" s="680">
        <v>1</v>
      </c>
      <c r="D10" s="680">
        <v>1</v>
      </c>
      <c r="E10" s="680">
        <v>0</v>
      </c>
      <c r="F10" s="680">
        <v>0</v>
      </c>
      <c r="G10" s="680">
        <v>0</v>
      </c>
      <c r="H10" s="680">
        <v>7</v>
      </c>
      <c r="I10" s="680">
        <v>10</v>
      </c>
      <c r="J10" s="680">
        <v>17</v>
      </c>
      <c r="K10" s="680">
        <v>1</v>
      </c>
      <c r="L10" s="680">
        <v>0</v>
      </c>
      <c r="M10" s="680">
        <v>1</v>
      </c>
      <c r="N10" s="680">
        <v>0</v>
      </c>
      <c r="O10" s="680">
        <v>0</v>
      </c>
      <c r="P10" s="680">
        <v>0</v>
      </c>
      <c r="Q10" s="680">
        <v>0</v>
      </c>
      <c r="R10" s="680">
        <v>3</v>
      </c>
      <c r="S10" s="680">
        <v>3</v>
      </c>
      <c r="T10" s="681">
        <f t="shared" si="2"/>
        <v>8</v>
      </c>
      <c r="U10" s="681">
        <f t="shared" si="0"/>
        <v>14</v>
      </c>
      <c r="V10" s="682">
        <f t="shared" si="1"/>
        <v>22</v>
      </c>
    </row>
    <row r="11" spans="1:22" x14ac:dyDescent="0.3">
      <c r="A11" s="679" t="s">
        <v>185</v>
      </c>
      <c r="B11" s="680">
        <v>1</v>
      </c>
      <c r="C11" s="680">
        <v>0</v>
      </c>
      <c r="D11" s="680">
        <v>1</v>
      </c>
      <c r="E11" s="680">
        <v>3</v>
      </c>
      <c r="F11" s="680">
        <v>2</v>
      </c>
      <c r="G11" s="680">
        <v>5</v>
      </c>
      <c r="H11" s="680">
        <v>41</v>
      </c>
      <c r="I11" s="680">
        <v>78</v>
      </c>
      <c r="J11" s="680">
        <v>119</v>
      </c>
      <c r="K11" s="680">
        <v>4</v>
      </c>
      <c r="L11" s="680">
        <v>2</v>
      </c>
      <c r="M11" s="680">
        <v>6</v>
      </c>
      <c r="N11" s="680">
        <v>0</v>
      </c>
      <c r="O11" s="680">
        <v>2</v>
      </c>
      <c r="P11" s="680">
        <v>2</v>
      </c>
      <c r="Q11" s="680">
        <v>16</v>
      </c>
      <c r="R11" s="680">
        <v>18</v>
      </c>
      <c r="S11" s="680">
        <v>34</v>
      </c>
      <c r="T11" s="681">
        <f t="shared" si="2"/>
        <v>65</v>
      </c>
      <c r="U11" s="681">
        <f t="shared" si="0"/>
        <v>102</v>
      </c>
      <c r="V11" s="682">
        <f t="shared" si="1"/>
        <v>167</v>
      </c>
    </row>
    <row r="12" spans="1:22" x14ac:dyDescent="0.3">
      <c r="A12" s="679" t="s">
        <v>186</v>
      </c>
      <c r="B12" s="680">
        <v>1</v>
      </c>
      <c r="C12" s="680">
        <v>0</v>
      </c>
      <c r="D12" s="680">
        <v>1</v>
      </c>
      <c r="E12" s="680">
        <v>0</v>
      </c>
      <c r="F12" s="680">
        <v>1</v>
      </c>
      <c r="G12" s="680">
        <v>1</v>
      </c>
      <c r="H12" s="680">
        <v>8</v>
      </c>
      <c r="I12" s="680">
        <v>18</v>
      </c>
      <c r="J12" s="680">
        <v>26</v>
      </c>
      <c r="K12" s="680">
        <v>0</v>
      </c>
      <c r="L12" s="680">
        <v>2</v>
      </c>
      <c r="M12" s="680">
        <v>2</v>
      </c>
      <c r="N12" s="680">
        <v>0</v>
      </c>
      <c r="O12" s="680">
        <v>1</v>
      </c>
      <c r="P12" s="680">
        <v>1</v>
      </c>
      <c r="Q12" s="680">
        <v>1</v>
      </c>
      <c r="R12" s="680">
        <v>1</v>
      </c>
      <c r="S12" s="680">
        <v>2</v>
      </c>
      <c r="T12" s="681">
        <f t="shared" si="2"/>
        <v>10</v>
      </c>
      <c r="U12" s="681">
        <f t="shared" si="0"/>
        <v>23</v>
      </c>
      <c r="V12" s="682">
        <f t="shared" si="1"/>
        <v>33</v>
      </c>
    </row>
    <row r="13" spans="1:22" x14ac:dyDescent="0.3">
      <c r="A13" s="679" t="s">
        <v>188</v>
      </c>
      <c r="B13" s="680">
        <v>1</v>
      </c>
      <c r="C13" s="680">
        <v>0</v>
      </c>
      <c r="D13" s="680">
        <v>1</v>
      </c>
      <c r="E13" s="680">
        <v>1</v>
      </c>
      <c r="F13" s="680">
        <v>0</v>
      </c>
      <c r="G13" s="680">
        <v>1</v>
      </c>
      <c r="H13" s="680">
        <v>21</v>
      </c>
      <c r="I13" s="680">
        <v>47</v>
      </c>
      <c r="J13" s="680">
        <v>68</v>
      </c>
      <c r="K13" s="680">
        <v>0</v>
      </c>
      <c r="L13" s="680">
        <v>0</v>
      </c>
      <c r="M13" s="680">
        <v>0</v>
      </c>
      <c r="N13" s="680">
        <v>2</v>
      </c>
      <c r="O13" s="680">
        <v>8</v>
      </c>
      <c r="P13" s="680">
        <v>10</v>
      </c>
      <c r="Q13" s="680">
        <v>5</v>
      </c>
      <c r="R13" s="680">
        <v>13</v>
      </c>
      <c r="S13" s="680">
        <v>18</v>
      </c>
      <c r="T13" s="681">
        <f t="shared" si="2"/>
        <v>30</v>
      </c>
      <c r="U13" s="681">
        <f t="shared" si="0"/>
        <v>68</v>
      </c>
      <c r="V13" s="682">
        <f t="shared" si="1"/>
        <v>98</v>
      </c>
    </row>
    <row r="14" spans="1:22" x14ac:dyDescent="0.3">
      <c r="A14" s="679" t="s">
        <v>263</v>
      </c>
      <c r="B14" s="680">
        <v>1</v>
      </c>
      <c r="C14" s="680">
        <v>0</v>
      </c>
      <c r="D14" s="680">
        <v>1</v>
      </c>
      <c r="E14" s="680">
        <v>1</v>
      </c>
      <c r="F14" s="680">
        <v>0</v>
      </c>
      <c r="G14" s="680">
        <v>1</v>
      </c>
      <c r="H14" s="680">
        <v>13</v>
      </c>
      <c r="I14" s="680">
        <v>17</v>
      </c>
      <c r="J14" s="680">
        <v>30</v>
      </c>
      <c r="K14" s="680">
        <v>0</v>
      </c>
      <c r="L14" s="680">
        <v>0</v>
      </c>
      <c r="M14" s="680">
        <v>0</v>
      </c>
      <c r="N14" s="680">
        <v>0</v>
      </c>
      <c r="O14" s="680">
        <v>0</v>
      </c>
      <c r="P14" s="680">
        <v>0</v>
      </c>
      <c r="Q14" s="680">
        <v>0</v>
      </c>
      <c r="R14" s="680">
        <v>0</v>
      </c>
      <c r="S14" s="680">
        <v>0</v>
      </c>
      <c r="T14" s="681">
        <f t="shared" si="2"/>
        <v>15</v>
      </c>
      <c r="U14" s="681">
        <f t="shared" si="0"/>
        <v>17</v>
      </c>
      <c r="V14" s="682">
        <f t="shared" si="1"/>
        <v>32</v>
      </c>
    </row>
    <row r="15" spans="1:22" x14ac:dyDescent="0.3">
      <c r="A15" s="679" t="s">
        <v>189</v>
      </c>
      <c r="B15" s="680">
        <v>1</v>
      </c>
      <c r="C15" s="680">
        <v>0</v>
      </c>
      <c r="D15" s="680">
        <v>1</v>
      </c>
      <c r="E15" s="680">
        <v>1</v>
      </c>
      <c r="F15" s="680">
        <v>0</v>
      </c>
      <c r="G15" s="680">
        <v>1</v>
      </c>
      <c r="H15" s="680">
        <v>5</v>
      </c>
      <c r="I15" s="680">
        <v>15</v>
      </c>
      <c r="J15" s="680">
        <v>20</v>
      </c>
      <c r="K15" s="680">
        <v>2</v>
      </c>
      <c r="L15" s="680">
        <v>0</v>
      </c>
      <c r="M15" s="680">
        <v>2</v>
      </c>
      <c r="N15" s="680">
        <v>1</v>
      </c>
      <c r="O15" s="680">
        <v>0</v>
      </c>
      <c r="P15" s="680">
        <v>1</v>
      </c>
      <c r="Q15" s="680">
        <v>0</v>
      </c>
      <c r="R15" s="680">
        <v>3</v>
      </c>
      <c r="S15" s="680">
        <v>3</v>
      </c>
      <c r="T15" s="681">
        <f t="shared" si="2"/>
        <v>10</v>
      </c>
      <c r="U15" s="681">
        <f t="shared" si="0"/>
        <v>18</v>
      </c>
      <c r="V15" s="682">
        <f t="shared" si="1"/>
        <v>28</v>
      </c>
    </row>
    <row r="16" spans="1:22" x14ac:dyDescent="0.3">
      <c r="A16" s="679" t="s">
        <v>192</v>
      </c>
      <c r="B16" s="680">
        <v>1</v>
      </c>
      <c r="C16" s="680">
        <v>0</v>
      </c>
      <c r="D16" s="680">
        <v>1</v>
      </c>
      <c r="E16" s="680">
        <v>2</v>
      </c>
      <c r="F16" s="680">
        <v>2</v>
      </c>
      <c r="G16" s="680">
        <v>4</v>
      </c>
      <c r="H16" s="680">
        <v>13</v>
      </c>
      <c r="I16" s="680">
        <v>31</v>
      </c>
      <c r="J16" s="680">
        <v>44</v>
      </c>
      <c r="K16" s="680">
        <v>0</v>
      </c>
      <c r="L16" s="680">
        <v>0</v>
      </c>
      <c r="M16" s="680">
        <v>0</v>
      </c>
      <c r="N16" s="680">
        <v>0</v>
      </c>
      <c r="O16" s="680">
        <v>0</v>
      </c>
      <c r="P16" s="680">
        <v>0</v>
      </c>
      <c r="Q16" s="680">
        <v>3</v>
      </c>
      <c r="R16" s="680">
        <v>5</v>
      </c>
      <c r="S16" s="680">
        <v>8</v>
      </c>
      <c r="T16" s="681">
        <f t="shared" si="2"/>
        <v>19</v>
      </c>
      <c r="U16" s="681">
        <f t="shared" si="0"/>
        <v>38</v>
      </c>
      <c r="V16" s="682">
        <f t="shared" si="1"/>
        <v>57</v>
      </c>
    </row>
    <row r="17" spans="1:22" x14ac:dyDescent="0.3">
      <c r="A17" s="679" t="s">
        <v>193</v>
      </c>
      <c r="B17" s="680">
        <v>1</v>
      </c>
      <c r="C17" s="680">
        <v>0</v>
      </c>
      <c r="D17" s="680">
        <v>1</v>
      </c>
      <c r="E17" s="680">
        <v>1</v>
      </c>
      <c r="F17" s="680">
        <v>0</v>
      </c>
      <c r="G17" s="680">
        <v>1</v>
      </c>
      <c r="H17" s="680">
        <v>17</v>
      </c>
      <c r="I17" s="680">
        <v>46</v>
      </c>
      <c r="J17" s="680">
        <v>63</v>
      </c>
      <c r="K17" s="680">
        <v>1</v>
      </c>
      <c r="L17" s="680">
        <v>1</v>
      </c>
      <c r="M17" s="680">
        <v>2</v>
      </c>
      <c r="N17" s="680">
        <v>1</v>
      </c>
      <c r="O17" s="680">
        <v>0</v>
      </c>
      <c r="P17" s="680">
        <v>1</v>
      </c>
      <c r="Q17" s="680">
        <v>2</v>
      </c>
      <c r="R17" s="680">
        <v>3</v>
      </c>
      <c r="S17" s="680">
        <v>5</v>
      </c>
      <c r="T17" s="681">
        <f t="shared" si="2"/>
        <v>23</v>
      </c>
      <c r="U17" s="681">
        <f t="shared" si="0"/>
        <v>50</v>
      </c>
      <c r="V17" s="682">
        <f t="shared" si="1"/>
        <v>73</v>
      </c>
    </row>
    <row r="18" spans="1:22" x14ac:dyDescent="0.3">
      <c r="A18" s="679" t="s">
        <v>194</v>
      </c>
      <c r="B18" s="680">
        <v>1</v>
      </c>
      <c r="C18" s="680">
        <v>0</v>
      </c>
      <c r="D18" s="680">
        <v>1</v>
      </c>
      <c r="E18" s="680">
        <v>0</v>
      </c>
      <c r="F18" s="680">
        <v>0</v>
      </c>
      <c r="G18" s="680">
        <v>0</v>
      </c>
      <c r="H18" s="680">
        <v>32</v>
      </c>
      <c r="I18" s="680">
        <v>89</v>
      </c>
      <c r="J18" s="680">
        <v>121</v>
      </c>
      <c r="K18" s="680">
        <v>5</v>
      </c>
      <c r="L18" s="680">
        <v>0</v>
      </c>
      <c r="M18" s="680">
        <v>5</v>
      </c>
      <c r="N18" s="680">
        <v>1</v>
      </c>
      <c r="O18" s="680">
        <v>0</v>
      </c>
      <c r="P18" s="680">
        <v>1</v>
      </c>
      <c r="Q18" s="680">
        <v>7</v>
      </c>
      <c r="R18" s="680">
        <v>17</v>
      </c>
      <c r="S18" s="680">
        <v>24</v>
      </c>
      <c r="T18" s="681">
        <f t="shared" si="2"/>
        <v>46</v>
      </c>
      <c r="U18" s="681">
        <f t="shared" si="0"/>
        <v>106</v>
      </c>
      <c r="V18" s="682">
        <f t="shared" si="1"/>
        <v>152</v>
      </c>
    </row>
    <row r="19" spans="1:22" x14ac:dyDescent="0.3">
      <c r="A19" s="679" t="s">
        <v>190</v>
      </c>
      <c r="B19" s="680">
        <v>1</v>
      </c>
      <c r="C19" s="680">
        <v>0</v>
      </c>
      <c r="D19" s="680">
        <v>1</v>
      </c>
      <c r="E19" s="680">
        <v>1</v>
      </c>
      <c r="F19" s="680">
        <v>2</v>
      </c>
      <c r="G19" s="680">
        <v>3</v>
      </c>
      <c r="H19" s="680">
        <v>8</v>
      </c>
      <c r="I19" s="680">
        <v>16</v>
      </c>
      <c r="J19" s="680">
        <v>24</v>
      </c>
      <c r="K19" s="680">
        <v>0</v>
      </c>
      <c r="L19" s="680">
        <v>0</v>
      </c>
      <c r="M19" s="680">
        <v>0</v>
      </c>
      <c r="N19" s="680">
        <v>1</v>
      </c>
      <c r="O19" s="680">
        <v>1</v>
      </c>
      <c r="P19" s="680">
        <v>2</v>
      </c>
      <c r="Q19" s="680">
        <v>2</v>
      </c>
      <c r="R19" s="680">
        <v>4</v>
      </c>
      <c r="S19" s="680">
        <v>6</v>
      </c>
      <c r="T19" s="681">
        <f t="shared" si="2"/>
        <v>13</v>
      </c>
      <c r="U19" s="681">
        <f t="shared" si="0"/>
        <v>23</v>
      </c>
      <c r="V19" s="682">
        <f t="shared" si="1"/>
        <v>36</v>
      </c>
    </row>
    <row r="20" spans="1:22" x14ac:dyDescent="0.3">
      <c r="A20" s="679" t="s">
        <v>191</v>
      </c>
      <c r="B20" s="680">
        <v>1</v>
      </c>
      <c r="C20" s="680">
        <v>0</v>
      </c>
      <c r="D20" s="680">
        <v>1</v>
      </c>
      <c r="E20" s="680">
        <v>1</v>
      </c>
      <c r="F20" s="680">
        <v>2</v>
      </c>
      <c r="G20" s="680">
        <v>3</v>
      </c>
      <c r="H20" s="680">
        <v>4</v>
      </c>
      <c r="I20" s="680">
        <v>9</v>
      </c>
      <c r="J20" s="680">
        <v>13</v>
      </c>
      <c r="K20" s="680">
        <v>0</v>
      </c>
      <c r="L20" s="680">
        <v>0</v>
      </c>
      <c r="M20" s="680">
        <v>0</v>
      </c>
      <c r="N20" s="680">
        <v>0</v>
      </c>
      <c r="O20" s="680">
        <v>0</v>
      </c>
      <c r="P20" s="680">
        <v>0</v>
      </c>
      <c r="Q20" s="680">
        <v>0</v>
      </c>
      <c r="R20" s="680">
        <v>2</v>
      </c>
      <c r="S20" s="680">
        <v>2</v>
      </c>
      <c r="T20" s="681">
        <f t="shared" si="2"/>
        <v>6</v>
      </c>
      <c r="U20" s="681">
        <f t="shared" si="0"/>
        <v>13</v>
      </c>
      <c r="V20" s="682">
        <f t="shared" si="1"/>
        <v>19</v>
      </c>
    </row>
    <row r="21" spans="1:22" x14ac:dyDescent="0.3">
      <c r="A21" s="679" t="s">
        <v>195</v>
      </c>
      <c r="B21" s="680">
        <v>1</v>
      </c>
      <c r="C21" s="680">
        <v>0</v>
      </c>
      <c r="D21" s="680">
        <v>1</v>
      </c>
      <c r="E21" s="680">
        <v>1</v>
      </c>
      <c r="F21" s="680">
        <v>2</v>
      </c>
      <c r="G21" s="680">
        <v>3</v>
      </c>
      <c r="H21" s="680">
        <v>16</v>
      </c>
      <c r="I21" s="680">
        <v>31</v>
      </c>
      <c r="J21" s="680">
        <v>47</v>
      </c>
      <c r="K21" s="680">
        <v>0</v>
      </c>
      <c r="L21" s="680">
        <v>0</v>
      </c>
      <c r="M21" s="680">
        <v>0</v>
      </c>
      <c r="N21" s="680">
        <v>1</v>
      </c>
      <c r="O21" s="680">
        <v>3</v>
      </c>
      <c r="P21" s="680">
        <v>4</v>
      </c>
      <c r="Q21" s="680">
        <v>0</v>
      </c>
      <c r="R21" s="680">
        <v>3</v>
      </c>
      <c r="S21" s="680">
        <v>3</v>
      </c>
      <c r="T21" s="681">
        <f t="shared" si="2"/>
        <v>19</v>
      </c>
      <c r="U21" s="681">
        <f t="shared" si="0"/>
        <v>39</v>
      </c>
      <c r="V21" s="682">
        <f t="shared" si="1"/>
        <v>58</v>
      </c>
    </row>
    <row r="22" spans="1:22" x14ac:dyDescent="0.3">
      <c r="A22" s="679" t="s">
        <v>196</v>
      </c>
      <c r="B22" s="680">
        <v>1</v>
      </c>
      <c r="C22" s="680">
        <v>0</v>
      </c>
      <c r="D22" s="680">
        <v>1</v>
      </c>
      <c r="E22" s="680">
        <v>0</v>
      </c>
      <c r="F22" s="680">
        <v>1</v>
      </c>
      <c r="G22" s="680">
        <v>1</v>
      </c>
      <c r="H22" s="680">
        <v>12</v>
      </c>
      <c r="I22" s="680">
        <v>21</v>
      </c>
      <c r="J22" s="680">
        <v>33</v>
      </c>
      <c r="K22" s="680">
        <v>0</v>
      </c>
      <c r="L22" s="680">
        <v>0</v>
      </c>
      <c r="M22" s="680">
        <v>0</v>
      </c>
      <c r="N22" s="680">
        <v>0</v>
      </c>
      <c r="O22" s="680">
        <v>1</v>
      </c>
      <c r="P22" s="680">
        <v>1</v>
      </c>
      <c r="Q22" s="680">
        <v>1</v>
      </c>
      <c r="R22" s="680">
        <v>3</v>
      </c>
      <c r="S22" s="680">
        <v>4</v>
      </c>
      <c r="T22" s="681">
        <f t="shared" si="2"/>
        <v>14</v>
      </c>
      <c r="U22" s="681">
        <f t="shared" si="0"/>
        <v>26</v>
      </c>
      <c r="V22" s="682">
        <f t="shared" si="1"/>
        <v>40</v>
      </c>
    </row>
    <row r="23" spans="1:22" x14ac:dyDescent="0.3">
      <c r="A23" s="679" t="s">
        <v>197</v>
      </c>
      <c r="B23" s="680">
        <v>0</v>
      </c>
      <c r="C23" s="680">
        <v>1</v>
      </c>
      <c r="D23" s="680">
        <v>1</v>
      </c>
      <c r="E23" s="680">
        <v>2</v>
      </c>
      <c r="F23" s="680">
        <v>0</v>
      </c>
      <c r="G23" s="680">
        <v>2</v>
      </c>
      <c r="H23" s="680">
        <v>10</v>
      </c>
      <c r="I23" s="680">
        <v>15</v>
      </c>
      <c r="J23" s="680">
        <v>25</v>
      </c>
      <c r="K23" s="680">
        <v>2</v>
      </c>
      <c r="L23" s="680">
        <v>0</v>
      </c>
      <c r="M23" s="680">
        <v>2</v>
      </c>
      <c r="N23" s="680">
        <v>1</v>
      </c>
      <c r="O23" s="680">
        <v>0</v>
      </c>
      <c r="P23" s="680">
        <v>1</v>
      </c>
      <c r="Q23" s="680">
        <v>1</v>
      </c>
      <c r="R23" s="680">
        <v>0</v>
      </c>
      <c r="S23" s="680">
        <v>1</v>
      </c>
      <c r="T23" s="681">
        <f t="shared" si="2"/>
        <v>16</v>
      </c>
      <c r="U23" s="681">
        <f t="shared" si="0"/>
        <v>16</v>
      </c>
      <c r="V23" s="682">
        <f t="shared" si="1"/>
        <v>32</v>
      </c>
    </row>
    <row r="24" spans="1:22" x14ac:dyDescent="0.3">
      <c r="A24" s="679" t="s">
        <v>206</v>
      </c>
      <c r="B24" s="680">
        <v>1</v>
      </c>
      <c r="C24" s="680">
        <v>0</v>
      </c>
      <c r="D24" s="680">
        <v>1</v>
      </c>
      <c r="E24" s="680">
        <v>0</v>
      </c>
      <c r="F24" s="680">
        <v>1</v>
      </c>
      <c r="G24" s="680">
        <v>1</v>
      </c>
      <c r="H24" s="680">
        <v>30</v>
      </c>
      <c r="I24" s="680">
        <v>71</v>
      </c>
      <c r="J24" s="680">
        <v>101</v>
      </c>
      <c r="K24" s="680">
        <v>6</v>
      </c>
      <c r="L24" s="680">
        <v>0</v>
      </c>
      <c r="M24" s="680">
        <v>6</v>
      </c>
      <c r="N24" s="680">
        <v>0</v>
      </c>
      <c r="O24" s="680">
        <v>1</v>
      </c>
      <c r="P24" s="680">
        <v>1</v>
      </c>
      <c r="Q24" s="680">
        <v>0</v>
      </c>
      <c r="R24" s="680">
        <v>3</v>
      </c>
      <c r="S24" s="680">
        <v>3</v>
      </c>
      <c r="T24" s="681">
        <f t="shared" si="2"/>
        <v>37</v>
      </c>
      <c r="U24" s="681">
        <f t="shared" si="0"/>
        <v>76</v>
      </c>
      <c r="V24" s="682">
        <f t="shared" si="1"/>
        <v>113</v>
      </c>
    </row>
    <row r="25" spans="1:22" x14ac:dyDescent="0.3">
      <c r="A25" s="679" t="s">
        <v>198</v>
      </c>
      <c r="B25" s="680">
        <v>1</v>
      </c>
      <c r="C25" s="680">
        <v>0</v>
      </c>
      <c r="D25" s="680">
        <v>1</v>
      </c>
      <c r="E25" s="680">
        <v>3</v>
      </c>
      <c r="F25" s="680">
        <v>1</v>
      </c>
      <c r="G25" s="680">
        <v>4</v>
      </c>
      <c r="H25" s="680">
        <v>28</v>
      </c>
      <c r="I25" s="680">
        <v>65</v>
      </c>
      <c r="J25" s="680">
        <v>93</v>
      </c>
      <c r="K25" s="680">
        <v>4</v>
      </c>
      <c r="L25" s="680">
        <v>1</v>
      </c>
      <c r="M25" s="680">
        <v>5</v>
      </c>
      <c r="N25" s="680">
        <v>1</v>
      </c>
      <c r="O25" s="680">
        <v>1</v>
      </c>
      <c r="P25" s="680">
        <v>2</v>
      </c>
      <c r="Q25" s="680">
        <v>11</v>
      </c>
      <c r="R25" s="680">
        <v>12</v>
      </c>
      <c r="S25" s="680">
        <v>23</v>
      </c>
      <c r="T25" s="681">
        <f t="shared" si="2"/>
        <v>48</v>
      </c>
      <c r="U25" s="681">
        <f t="shared" si="0"/>
        <v>80</v>
      </c>
      <c r="V25" s="682">
        <f t="shared" si="1"/>
        <v>128</v>
      </c>
    </row>
    <row r="26" spans="1:22" x14ac:dyDescent="0.3">
      <c r="A26" s="687" t="s">
        <v>199</v>
      </c>
      <c r="B26" s="688">
        <v>1</v>
      </c>
      <c r="C26" s="688">
        <v>0</v>
      </c>
      <c r="D26" s="688">
        <v>1</v>
      </c>
      <c r="E26" s="688">
        <v>0</v>
      </c>
      <c r="F26" s="688">
        <v>3</v>
      </c>
      <c r="G26" s="688">
        <v>3</v>
      </c>
      <c r="H26" s="688">
        <v>7</v>
      </c>
      <c r="I26" s="688">
        <v>13</v>
      </c>
      <c r="J26" s="688">
        <v>20</v>
      </c>
      <c r="K26" s="688">
        <v>0</v>
      </c>
      <c r="L26" s="688">
        <v>0</v>
      </c>
      <c r="M26" s="688">
        <v>0</v>
      </c>
      <c r="N26" s="688">
        <v>0</v>
      </c>
      <c r="O26" s="688">
        <v>0</v>
      </c>
      <c r="P26" s="688">
        <v>0</v>
      </c>
      <c r="Q26" s="688">
        <v>2</v>
      </c>
      <c r="R26" s="688">
        <v>2</v>
      </c>
      <c r="S26" s="688">
        <v>4</v>
      </c>
      <c r="T26" s="689">
        <f t="shared" si="2"/>
        <v>10</v>
      </c>
      <c r="U26" s="689">
        <f t="shared" si="0"/>
        <v>18</v>
      </c>
      <c r="V26" s="689">
        <f t="shared" si="1"/>
        <v>28</v>
      </c>
    </row>
    <row r="27" spans="1:22" x14ac:dyDescent="0.3">
      <c r="A27" s="684" t="s">
        <v>200</v>
      </c>
      <c r="B27" s="664">
        <v>1</v>
      </c>
      <c r="C27" s="664">
        <v>0</v>
      </c>
      <c r="D27" s="664">
        <v>1</v>
      </c>
      <c r="E27" s="664">
        <v>0</v>
      </c>
      <c r="F27" s="664">
        <v>0</v>
      </c>
      <c r="G27" s="664">
        <v>0</v>
      </c>
      <c r="H27" s="664">
        <v>38</v>
      </c>
      <c r="I27" s="664">
        <v>81</v>
      </c>
      <c r="J27" s="664">
        <v>119</v>
      </c>
      <c r="K27" s="664">
        <v>0</v>
      </c>
      <c r="L27" s="664">
        <v>0</v>
      </c>
      <c r="M27" s="664">
        <v>0</v>
      </c>
      <c r="N27" s="664">
        <v>1</v>
      </c>
      <c r="O27" s="664">
        <v>0</v>
      </c>
      <c r="P27" s="664">
        <v>1</v>
      </c>
      <c r="Q27" s="664">
        <v>0</v>
      </c>
      <c r="R27" s="664">
        <v>0</v>
      </c>
      <c r="S27" s="664">
        <v>0</v>
      </c>
      <c r="T27" s="665">
        <f t="shared" si="2"/>
        <v>40</v>
      </c>
      <c r="U27" s="665">
        <f t="shared" si="0"/>
        <v>81</v>
      </c>
      <c r="V27" s="665">
        <f t="shared" si="1"/>
        <v>121</v>
      </c>
    </row>
    <row r="28" spans="1:22" x14ac:dyDescent="0.3">
      <c r="A28" s="684" t="s">
        <v>201</v>
      </c>
      <c r="B28" s="664">
        <v>0</v>
      </c>
      <c r="C28" s="664">
        <v>1</v>
      </c>
      <c r="D28" s="664">
        <v>1</v>
      </c>
      <c r="E28" s="664">
        <v>3</v>
      </c>
      <c r="F28" s="664">
        <v>1</v>
      </c>
      <c r="G28" s="664">
        <v>4</v>
      </c>
      <c r="H28" s="664">
        <v>10</v>
      </c>
      <c r="I28" s="664">
        <v>34</v>
      </c>
      <c r="J28" s="664">
        <v>44</v>
      </c>
      <c r="K28" s="664">
        <v>0</v>
      </c>
      <c r="L28" s="664">
        <v>0</v>
      </c>
      <c r="M28" s="664">
        <v>0</v>
      </c>
      <c r="N28" s="664">
        <v>0</v>
      </c>
      <c r="O28" s="664">
        <v>0</v>
      </c>
      <c r="P28" s="664">
        <v>0</v>
      </c>
      <c r="Q28" s="664">
        <v>0</v>
      </c>
      <c r="R28" s="664">
        <v>0</v>
      </c>
      <c r="S28" s="664">
        <v>0</v>
      </c>
      <c r="T28" s="665">
        <f t="shared" si="2"/>
        <v>13</v>
      </c>
      <c r="U28" s="665">
        <f t="shared" si="0"/>
        <v>36</v>
      </c>
      <c r="V28" s="665">
        <f t="shared" si="1"/>
        <v>49</v>
      </c>
    </row>
    <row r="29" spans="1:22" s="661" customFormat="1" ht="37.5" x14ac:dyDescent="0.2">
      <c r="A29" s="693" t="s">
        <v>202</v>
      </c>
      <c r="B29" s="694">
        <v>1</v>
      </c>
      <c r="C29" s="694">
        <v>0</v>
      </c>
      <c r="D29" s="694">
        <v>1</v>
      </c>
      <c r="E29" s="694">
        <v>0</v>
      </c>
      <c r="F29" s="694">
        <v>2</v>
      </c>
      <c r="G29" s="694">
        <v>2</v>
      </c>
      <c r="H29" s="694">
        <v>9</v>
      </c>
      <c r="I29" s="694">
        <v>22</v>
      </c>
      <c r="J29" s="694">
        <v>31</v>
      </c>
      <c r="K29" s="694">
        <v>0</v>
      </c>
      <c r="L29" s="694">
        <v>0</v>
      </c>
      <c r="M29" s="694">
        <v>0</v>
      </c>
      <c r="N29" s="694">
        <v>0</v>
      </c>
      <c r="O29" s="694">
        <v>2</v>
      </c>
      <c r="P29" s="694">
        <v>2</v>
      </c>
      <c r="Q29" s="694">
        <v>1</v>
      </c>
      <c r="R29" s="694">
        <v>3</v>
      </c>
      <c r="S29" s="694">
        <v>4</v>
      </c>
      <c r="T29" s="695">
        <f t="shared" si="2"/>
        <v>11</v>
      </c>
      <c r="U29" s="695">
        <f t="shared" si="0"/>
        <v>29</v>
      </c>
      <c r="V29" s="695">
        <f t="shared" si="1"/>
        <v>40</v>
      </c>
    </row>
    <row r="30" spans="1:22" x14ac:dyDescent="0.3">
      <c r="A30" s="684" t="s">
        <v>203</v>
      </c>
      <c r="B30" s="664">
        <v>1</v>
      </c>
      <c r="C30" s="664">
        <v>0</v>
      </c>
      <c r="D30" s="664">
        <v>1</v>
      </c>
      <c r="E30" s="664">
        <v>0</v>
      </c>
      <c r="F30" s="664">
        <v>1</v>
      </c>
      <c r="G30" s="664">
        <v>1</v>
      </c>
      <c r="H30" s="664">
        <v>15</v>
      </c>
      <c r="I30" s="664">
        <v>32</v>
      </c>
      <c r="J30" s="664">
        <v>47</v>
      </c>
      <c r="K30" s="664">
        <v>0</v>
      </c>
      <c r="L30" s="664">
        <v>1</v>
      </c>
      <c r="M30" s="664">
        <v>1</v>
      </c>
      <c r="N30" s="664">
        <v>1</v>
      </c>
      <c r="O30" s="664">
        <v>0</v>
      </c>
      <c r="P30" s="664">
        <v>1</v>
      </c>
      <c r="Q30" s="664">
        <v>4</v>
      </c>
      <c r="R30" s="664">
        <v>2</v>
      </c>
      <c r="S30" s="664">
        <v>6</v>
      </c>
      <c r="T30" s="665">
        <f t="shared" si="2"/>
        <v>21</v>
      </c>
      <c r="U30" s="665">
        <f t="shared" si="0"/>
        <v>36</v>
      </c>
      <c r="V30" s="665">
        <f t="shared" si="1"/>
        <v>57</v>
      </c>
    </row>
    <row r="31" spans="1:22" x14ac:dyDescent="0.3">
      <c r="A31" s="684" t="s">
        <v>204</v>
      </c>
      <c r="B31" s="664">
        <v>1</v>
      </c>
      <c r="C31" s="664">
        <v>0</v>
      </c>
      <c r="D31" s="664">
        <v>1</v>
      </c>
      <c r="E31" s="664">
        <v>1</v>
      </c>
      <c r="F31" s="664">
        <v>2</v>
      </c>
      <c r="G31" s="664">
        <v>3</v>
      </c>
      <c r="H31" s="664">
        <v>13</v>
      </c>
      <c r="I31" s="664">
        <v>50</v>
      </c>
      <c r="J31" s="664">
        <v>63</v>
      </c>
      <c r="K31" s="664">
        <v>0</v>
      </c>
      <c r="L31" s="664">
        <v>0</v>
      </c>
      <c r="M31" s="664">
        <v>0</v>
      </c>
      <c r="N31" s="664">
        <v>2</v>
      </c>
      <c r="O31" s="664">
        <v>2</v>
      </c>
      <c r="P31" s="664">
        <v>4</v>
      </c>
      <c r="Q31" s="664">
        <v>3</v>
      </c>
      <c r="R31" s="664">
        <v>6</v>
      </c>
      <c r="S31" s="664">
        <v>9</v>
      </c>
      <c r="T31" s="665">
        <f t="shared" si="2"/>
        <v>20</v>
      </c>
      <c r="U31" s="665">
        <f t="shared" si="0"/>
        <v>60</v>
      </c>
      <c r="V31" s="665">
        <f t="shared" si="1"/>
        <v>80</v>
      </c>
    </row>
    <row r="32" spans="1:22" x14ac:dyDescent="0.3">
      <c r="A32" s="684" t="s">
        <v>205</v>
      </c>
      <c r="B32" s="664">
        <v>1</v>
      </c>
      <c r="C32" s="664">
        <v>0</v>
      </c>
      <c r="D32" s="664">
        <v>1</v>
      </c>
      <c r="E32" s="664">
        <v>1</v>
      </c>
      <c r="F32" s="664">
        <v>1</v>
      </c>
      <c r="G32" s="664">
        <v>2</v>
      </c>
      <c r="H32" s="664">
        <v>5</v>
      </c>
      <c r="I32" s="664">
        <v>16</v>
      </c>
      <c r="J32" s="664">
        <v>21</v>
      </c>
      <c r="K32" s="664">
        <v>3</v>
      </c>
      <c r="L32" s="664">
        <v>0</v>
      </c>
      <c r="M32" s="664">
        <v>3</v>
      </c>
      <c r="N32" s="664">
        <v>1</v>
      </c>
      <c r="O32" s="664">
        <v>1</v>
      </c>
      <c r="P32" s="664">
        <v>2</v>
      </c>
      <c r="Q32" s="664">
        <v>1</v>
      </c>
      <c r="R32" s="664">
        <v>0</v>
      </c>
      <c r="S32" s="664">
        <v>1</v>
      </c>
      <c r="T32" s="665">
        <f t="shared" si="2"/>
        <v>12</v>
      </c>
      <c r="U32" s="665">
        <f t="shared" si="0"/>
        <v>18</v>
      </c>
      <c r="V32" s="665">
        <f t="shared" si="1"/>
        <v>30</v>
      </c>
    </row>
    <row r="33" spans="1:22" x14ac:dyDescent="0.3">
      <c r="A33" s="684" t="s">
        <v>207</v>
      </c>
      <c r="B33" s="664">
        <v>1</v>
      </c>
      <c r="C33" s="664">
        <v>0</v>
      </c>
      <c r="D33" s="664">
        <v>1</v>
      </c>
      <c r="E33" s="664">
        <v>1</v>
      </c>
      <c r="F33" s="664">
        <v>2</v>
      </c>
      <c r="G33" s="664">
        <v>3</v>
      </c>
      <c r="H33" s="664">
        <v>8</v>
      </c>
      <c r="I33" s="664">
        <v>64</v>
      </c>
      <c r="J33" s="664">
        <v>72</v>
      </c>
      <c r="K33" s="664">
        <v>0</v>
      </c>
      <c r="L33" s="664">
        <v>0</v>
      </c>
      <c r="M33" s="664">
        <v>0</v>
      </c>
      <c r="N33" s="664">
        <v>0</v>
      </c>
      <c r="O33" s="664">
        <v>1</v>
      </c>
      <c r="P33" s="664">
        <v>1</v>
      </c>
      <c r="Q33" s="664">
        <v>1</v>
      </c>
      <c r="R33" s="664">
        <v>2</v>
      </c>
      <c r="S33" s="664">
        <v>3</v>
      </c>
      <c r="T33" s="665">
        <f t="shared" si="2"/>
        <v>11</v>
      </c>
      <c r="U33" s="665">
        <f t="shared" si="0"/>
        <v>69</v>
      </c>
      <c r="V33" s="665">
        <f t="shared" si="1"/>
        <v>80</v>
      </c>
    </row>
    <row r="34" spans="1:22" x14ac:dyDescent="0.3">
      <c r="A34" s="685" t="s">
        <v>208</v>
      </c>
      <c r="B34" s="673">
        <v>1</v>
      </c>
      <c r="C34" s="673">
        <v>0</v>
      </c>
      <c r="D34" s="673">
        <v>1</v>
      </c>
      <c r="E34" s="673">
        <v>2</v>
      </c>
      <c r="F34" s="673">
        <v>1</v>
      </c>
      <c r="G34" s="673">
        <v>3</v>
      </c>
      <c r="H34" s="673">
        <v>32</v>
      </c>
      <c r="I34" s="673">
        <v>113</v>
      </c>
      <c r="J34" s="673">
        <v>145</v>
      </c>
      <c r="K34" s="673">
        <v>7</v>
      </c>
      <c r="L34" s="673">
        <v>0</v>
      </c>
      <c r="M34" s="673">
        <v>7</v>
      </c>
      <c r="N34" s="673">
        <v>0</v>
      </c>
      <c r="O34" s="673">
        <v>1</v>
      </c>
      <c r="P34" s="673">
        <v>1</v>
      </c>
      <c r="Q34" s="673">
        <v>22</v>
      </c>
      <c r="R34" s="673">
        <v>34</v>
      </c>
      <c r="S34" s="673">
        <v>56</v>
      </c>
      <c r="T34" s="674">
        <f t="shared" si="2"/>
        <v>64</v>
      </c>
      <c r="U34" s="674">
        <f t="shared" si="0"/>
        <v>149</v>
      </c>
      <c r="V34" s="674">
        <f t="shared" si="1"/>
        <v>213</v>
      </c>
    </row>
    <row r="35" spans="1:22" s="661" customFormat="1" x14ac:dyDescent="0.2">
      <c r="A35" s="663" t="s">
        <v>258</v>
      </c>
      <c r="B35" s="666">
        <f>B4+B5+B6+B7+B8+B9+B10+B11+B12+B13+B14+B15+B16+B17+B18+B19+B20+B21+B22+B23+B24+B25+B26+B27+B28+B29+B30+B31+B32+B33+B34</f>
        <v>27</v>
      </c>
      <c r="C35" s="666">
        <f t="shared" ref="C35:D35" si="3">C4+C5+C6+C7+C8+C9+C10+C11+C12+C13+C14+C15+C16+C17+C18+C19+C20+C21+C22+C23+C24+C25+C26+C27+C28+C29+C30+C31+C32+C33+C34</f>
        <v>4</v>
      </c>
      <c r="D35" s="666">
        <f t="shared" si="3"/>
        <v>31</v>
      </c>
      <c r="E35" s="666">
        <f>E4+E5+E6+E7+E8+E9+E10+E11+E12+E13+E14+E15+E16+E17+E18+E19+E20+E21+E22+E23+E24+E25+E26+E27+E28+E29+E30+E31+E32+E33+E34</f>
        <v>34</v>
      </c>
      <c r="F35" s="666">
        <f t="shared" ref="F35:G35" si="4">F4+F5+F6+F7+F8+F9+F10+F11+F12+F13+F14+F15+F16+F17+F18+F19+F20+F21+F22+F23+F24+F25+F26+F27+F28+F29+F30+F31+F32+F33+F34</f>
        <v>38</v>
      </c>
      <c r="G35" s="666">
        <f t="shared" si="4"/>
        <v>72</v>
      </c>
      <c r="H35" s="666">
        <v>556</v>
      </c>
      <c r="I35" s="666">
        <v>1442</v>
      </c>
      <c r="J35" s="666">
        <v>1998</v>
      </c>
      <c r="K35" s="666">
        <v>42</v>
      </c>
      <c r="L35" s="666">
        <v>7</v>
      </c>
      <c r="M35" s="666">
        <v>49</v>
      </c>
      <c r="N35" s="666">
        <v>19</v>
      </c>
      <c r="O35" s="666">
        <v>34</v>
      </c>
      <c r="P35" s="666">
        <v>53</v>
      </c>
      <c r="Q35" s="666">
        <v>111</v>
      </c>
      <c r="R35" s="666">
        <v>205</v>
      </c>
      <c r="S35" s="666">
        <v>316</v>
      </c>
      <c r="T35" s="667">
        <f t="shared" si="2"/>
        <v>789</v>
      </c>
      <c r="U35" s="667">
        <f t="shared" si="0"/>
        <v>1730</v>
      </c>
      <c r="V35" s="667">
        <f t="shared" si="1"/>
        <v>2519</v>
      </c>
    </row>
    <row r="36" spans="1:22" x14ac:dyDescent="0.3">
      <c r="A36" s="683" t="s">
        <v>211</v>
      </c>
      <c r="B36" s="671">
        <v>1</v>
      </c>
      <c r="C36" s="671">
        <v>0</v>
      </c>
      <c r="D36" s="671">
        <v>1</v>
      </c>
      <c r="E36" s="671">
        <f>3</f>
        <v>3</v>
      </c>
      <c r="F36" s="671">
        <v>0</v>
      </c>
      <c r="G36" s="671">
        <v>3</v>
      </c>
      <c r="H36" s="671">
        <v>30</v>
      </c>
      <c r="I36" s="671">
        <v>81</v>
      </c>
      <c r="J36" s="671">
        <v>111</v>
      </c>
      <c r="K36" s="671">
        <v>0</v>
      </c>
      <c r="L36" s="671">
        <v>0</v>
      </c>
      <c r="M36" s="671">
        <v>0</v>
      </c>
      <c r="N36" s="671">
        <v>1</v>
      </c>
      <c r="O36" s="671">
        <v>1</v>
      </c>
      <c r="P36" s="671">
        <v>2</v>
      </c>
      <c r="Q36" s="671">
        <v>0</v>
      </c>
      <c r="R36" s="671">
        <v>0</v>
      </c>
      <c r="S36" s="671">
        <v>0</v>
      </c>
      <c r="T36" s="672">
        <f t="shared" si="2"/>
        <v>35</v>
      </c>
      <c r="U36" s="672">
        <f t="shared" si="0"/>
        <v>82</v>
      </c>
      <c r="V36" s="672">
        <f t="shared" si="1"/>
        <v>117</v>
      </c>
    </row>
    <row r="37" spans="1:22" x14ac:dyDescent="0.3">
      <c r="A37" s="684" t="s">
        <v>213</v>
      </c>
      <c r="B37" s="664">
        <v>0</v>
      </c>
      <c r="C37" s="664">
        <v>1</v>
      </c>
      <c r="D37" s="664">
        <v>1</v>
      </c>
      <c r="E37" s="664">
        <v>1</v>
      </c>
      <c r="F37" s="664">
        <v>1</v>
      </c>
      <c r="G37" s="664">
        <v>2</v>
      </c>
      <c r="H37" s="664">
        <v>49</v>
      </c>
      <c r="I37" s="664">
        <v>91</v>
      </c>
      <c r="J37" s="664">
        <v>140</v>
      </c>
      <c r="K37" s="664">
        <v>1</v>
      </c>
      <c r="L37" s="664">
        <v>2</v>
      </c>
      <c r="M37" s="664">
        <v>3</v>
      </c>
      <c r="N37" s="664">
        <v>0</v>
      </c>
      <c r="O37" s="664">
        <v>8</v>
      </c>
      <c r="P37" s="664">
        <v>8</v>
      </c>
      <c r="Q37" s="664">
        <v>33</v>
      </c>
      <c r="R37" s="664">
        <v>64</v>
      </c>
      <c r="S37" s="664">
        <v>97</v>
      </c>
      <c r="T37" s="665">
        <f t="shared" si="2"/>
        <v>84</v>
      </c>
      <c r="U37" s="665">
        <f t="shared" si="0"/>
        <v>167</v>
      </c>
      <c r="V37" s="665">
        <f t="shared" si="1"/>
        <v>251</v>
      </c>
    </row>
    <row r="38" spans="1:22" x14ac:dyDescent="0.3">
      <c r="A38" s="684" t="s">
        <v>214</v>
      </c>
      <c r="B38" s="664">
        <v>1</v>
      </c>
      <c r="C38" s="664">
        <v>0</v>
      </c>
      <c r="D38" s="664">
        <v>1</v>
      </c>
      <c r="E38" s="664">
        <v>1</v>
      </c>
      <c r="F38" s="664">
        <v>2</v>
      </c>
      <c r="G38" s="664">
        <v>3</v>
      </c>
      <c r="H38" s="664">
        <v>23</v>
      </c>
      <c r="I38" s="664">
        <v>69</v>
      </c>
      <c r="J38" s="664">
        <v>92</v>
      </c>
      <c r="K38" s="664">
        <v>4</v>
      </c>
      <c r="L38" s="664">
        <v>1</v>
      </c>
      <c r="M38" s="664">
        <v>5</v>
      </c>
      <c r="N38" s="664">
        <v>0</v>
      </c>
      <c r="O38" s="664">
        <v>0</v>
      </c>
      <c r="P38" s="664">
        <v>0</v>
      </c>
      <c r="Q38" s="664">
        <v>4</v>
      </c>
      <c r="R38" s="664">
        <v>5</v>
      </c>
      <c r="S38" s="664">
        <v>9</v>
      </c>
      <c r="T38" s="665">
        <f t="shared" si="2"/>
        <v>33</v>
      </c>
      <c r="U38" s="665">
        <f t="shared" si="0"/>
        <v>77</v>
      </c>
      <c r="V38" s="665">
        <f t="shared" si="1"/>
        <v>110</v>
      </c>
    </row>
    <row r="39" spans="1:22" x14ac:dyDescent="0.3">
      <c r="A39" s="684" t="s">
        <v>210</v>
      </c>
      <c r="B39" s="664">
        <v>1</v>
      </c>
      <c r="C39" s="664">
        <v>0</v>
      </c>
      <c r="D39" s="664">
        <v>1</v>
      </c>
      <c r="E39" s="664">
        <v>1</v>
      </c>
      <c r="F39" s="664">
        <v>3</v>
      </c>
      <c r="G39" s="664">
        <v>4</v>
      </c>
      <c r="H39" s="664">
        <v>10</v>
      </c>
      <c r="I39" s="664">
        <v>21</v>
      </c>
      <c r="J39" s="664">
        <v>31</v>
      </c>
      <c r="K39" s="664">
        <v>0</v>
      </c>
      <c r="L39" s="664">
        <v>0</v>
      </c>
      <c r="M39" s="664">
        <v>0</v>
      </c>
      <c r="N39" s="664">
        <v>0</v>
      </c>
      <c r="O39" s="664">
        <v>0</v>
      </c>
      <c r="P39" s="664">
        <v>0</v>
      </c>
      <c r="Q39" s="664">
        <v>0</v>
      </c>
      <c r="R39" s="664">
        <v>0</v>
      </c>
      <c r="S39" s="664">
        <v>0</v>
      </c>
      <c r="T39" s="665">
        <f t="shared" si="2"/>
        <v>12</v>
      </c>
      <c r="U39" s="665">
        <f t="shared" si="0"/>
        <v>24</v>
      </c>
      <c r="V39" s="665">
        <f t="shared" si="1"/>
        <v>36</v>
      </c>
    </row>
    <row r="40" spans="1:22" ht="37.5" x14ac:dyDescent="0.3">
      <c r="A40" s="684" t="s">
        <v>387</v>
      </c>
      <c r="B40" s="664">
        <v>1</v>
      </c>
      <c r="C40" s="664">
        <v>0</v>
      </c>
      <c r="D40" s="664">
        <v>1</v>
      </c>
      <c r="E40" s="664">
        <v>0</v>
      </c>
      <c r="F40" s="664">
        <v>1</v>
      </c>
      <c r="G40" s="664">
        <v>1</v>
      </c>
      <c r="H40" s="664">
        <v>26</v>
      </c>
      <c r="I40" s="664">
        <v>74</v>
      </c>
      <c r="J40" s="664">
        <v>100</v>
      </c>
      <c r="K40" s="664">
        <v>2</v>
      </c>
      <c r="L40" s="664">
        <v>4</v>
      </c>
      <c r="M40" s="664">
        <v>6</v>
      </c>
      <c r="N40" s="664">
        <v>2</v>
      </c>
      <c r="O40" s="664">
        <v>5</v>
      </c>
      <c r="P40" s="664">
        <v>7</v>
      </c>
      <c r="Q40" s="664">
        <v>1</v>
      </c>
      <c r="R40" s="664">
        <v>1</v>
      </c>
      <c r="S40" s="664">
        <v>2</v>
      </c>
      <c r="T40" s="665">
        <f t="shared" si="2"/>
        <v>32</v>
      </c>
      <c r="U40" s="665">
        <f t="shared" si="0"/>
        <v>85</v>
      </c>
      <c r="V40" s="665">
        <f t="shared" si="1"/>
        <v>117</v>
      </c>
    </row>
    <row r="41" spans="1:22" x14ac:dyDescent="0.3">
      <c r="A41" s="684" t="s">
        <v>216</v>
      </c>
      <c r="B41" s="664">
        <v>1</v>
      </c>
      <c r="C41" s="664">
        <v>0</v>
      </c>
      <c r="D41" s="664">
        <v>1</v>
      </c>
      <c r="E41" s="664">
        <v>1</v>
      </c>
      <c r="F41" s="664">
        <v>2</v>
      </c>
      <c r="G41" s="664">
        <v>3</v>
      </c>
      <c r="H41" s="664">
        <v>8</v>
      </c>
      <c r="I41" s="664">
        <v>23</v>
      </c>
      <c r="J41" s="664">
        <v>31</v>
      </c>
      <c r="K41" s="664">
        <v>0</v>
      </c>
      <c r="L41" s="664">
        <v>0</v>
      </c>
      <c r="M41" s="664">
        <v>0</v>
      </c>
      <c r="N41" s="664">
        <v>1</v>
      </c>
      <c r="O41" s="664">
        <v>0</v>
      </c>
      <c r="P41" s="664">
        <v>1</v>
      </c>
      <c r="Q41" s="664">
        <v>6</v>
      </c>
      <c r="R41" s="664">
        <v>3</v>
      </c>
      <c r="S41" s="664">
        <v>9</v>
      </c>
      <c r="T41" s="665">
        <f t="shared" si="2"/>
        <v>17</v>
      </c>
      <c r="U41" s="665">
        <f t="shared" si="0"/>
        <v>28</v>
      </c>
      <c r="V41" s="665">
        <f t="shared" si="1"/>
        <v>45</v>
      </c>
    </row>
    <row r="42" spans="1:22" s="691" customFormat="1" ht="37.5" x14ac:dyDescent="0.2">
      <c r="A42" s="692" t="s">
        <v>264</v>
      </c>
      <c r="B42" s="668">
        <v>0</v>
      </c>
      <c r="C42" s="668">
        <v>1</v>
      </c>
      <c r="D42" s="668">
        <v>1</v>
      </c>
      <c r="E42" s="668">
        <v>2</v>
      </c>
      <c r="F42" s="668">
        <v>0</v>
      </c>
      <c r="G42" s="668">
        <v>2</v>
      </c>
      <c r="H42" s="668">
        <v>10</v>
      </c>
      <c r="I42" s="668">
        <v>38</v>
      </c>
      <c r="J42" s="668">
        <v>48</v>
      </c>
      <c r="K42" s="668">
        <v>0</v>
      </c>
      <c r="L42" s="668">
        <v>0</v>
      </c>
      <c r="M42" s="668">
        <v>0</v>
      </c>
      <c r="N42" s="668">
        <v>1</v>
      </c>
      <c r="O42" s="668">
        <v>6</v>
      </c>
      <c r="P42" s="668">
        <v>7</v>
      </c>
      <c r="Q42" s="668">
        <v>1</v>
      </c>
      <c r="R42" s="668">
        <v>5</v>
      </c>
      <c r="S42" s="668">
        <v>6</v>
      </c>
      <c r="T42" s="690">
        <f t="shared" si="2"/>
        <v>14</v>
      </c>
      <c r="U42" s="690">
        <f t="shared" si="0"/>
        <v>50</v>
      </c>
      <c r="V42" s="690">
        <f t="shared" si="1"/>
        <v>64</v>
      </c>
    </row>
    <row r="43" spans="1:22" x14ac:dyDescent="0.3">
      <c r="A43" s="684" t="s">
        <v>218</v>
      </c>
      <c r="B43" s="664">
        <v>0</v>
      </c>
      <c r="C43" s="664">
        <v>1</v>
      </c>
      <c r="D43" s="664">
        <v>1</v>
      </c>
      <c r="E43" s="664">
        <v>2</v>
      </c>
      <c r="F43" s="664">
        <v>2</v>
      </c>
      <c r="G43" s="664">
        <v>4</v>
      </c>
      <c r="H43" s="668">
        <v>11</v>
      </c>
      <c r="I43" s="668">
        <v>25</v>
      </c>
      <c r="J43" s="668">
        <v>36</v>
      </c>
      <c r="K43" s="668">
        <v>0</v>
      </c>
      <c r="L43" s="668">
        <v>0</v>
      </c>
      <c r="M43" s="668">
        <v>0</v>
      </c>
      <c r="N43" s="668">
        <v>0</v>
      </c>
      <c r="O43" s="668">
        <v>0</v>
      </c>
      <c r="P43" s="668">
        <v>0</v>
      </c>
      <c r="Q43" s="668">
        <v>0</v>
      </c>
      <c r="R43" s="668">
        <v>0</v>
      </c>
      <c r="S43" s="668">
        <v>0</v>
      </c>
      <c r="T43" s="665">
        <f t="shared" si="2"/>
        <v>13</v>
      </c>
      <c r="U43" s="665">
        <f t="shared" si="0"/>
        <v>28</v>
      </c>
      <c r="V43" s="665">
        <f t="shared" si="1"/>
        <v>41</v>
      </c>
    </row>
    <row r="44" spans="1:22" x14ac:dyDescent="0.3">
      <c r="A44" s="684" t="s">
        <v>219</v>
      </c>
      <c r="B44" s="664">
        <v>1</v>
      </c>
      <c r="C44" s="664">
        <v>0</v>
      </c>
      <c r="D44" s="664">
        <v>1</v>
      </c>
      <c r="E44" s="664">
        <v>1</v>
      </c>
      <c r="F44" s="664">
        <v>3</v>
      </c>
      <c r="G44" s="664">
        <v>4</v>
      </c>
      <c r="H44" s="664">
        <v>17</v>
      </c>
      <c r="I44" s="664">
        <v>38</v>
      </c>
      <c r="J44" s="664">
        <v>55</v>
      </c>
      <c r="K44" s="664">
        <v>0</v>
      </c>
      <c r="L44" s="664">
        <v>0</v>
      </c>
      <c r="M44" s="664">
        <v>0</v>
      </c>
      <c r="N44" s="664">
        <v>0</v>
      </c>
      <c r="O44" s="664">
        <v>0</v>
      </c>
      <c r="P44" s="664">
        <v>0</v>
      </c>
      <c r="Q44" s="664">
        <v>0</v>
      </c>
      <c r="R44" s="664">
        <v>0</v>
      </c>
      <c r="S44" s="664">
        <v>0</v>
      </c>
      <c r="T44" s="665">
        <f t="shared" si="2"/>
        <v>19</v>
      </c>
      <c r="U44" s="665">
        <f t="shared" si="0"/>
        <v>41</v>
      </c>
      <c r="V44" s="665">
        <f t="shared" si="1"/>
        <v>60</v>
      </c>
    </row>
    <row r="45" spans="1:22" x14ac:dyDescent="0.3">
      <c r="A45" s="684" t="s">
        <v>212</v>
      </c>
      <c r="B45" s="664">
        <v>1</v>
      </c>
      <c r="C45" s="664">
        <v>0</v>
      </c>
      <c r="D45" s="664">
        <v>1</v>
      </c>
      <c r="E45" s="664">
        <v>2</v>
      </c>
      <c r="F45" s="664">
        <v>2</v>
      </c>
      <c r="G45" s="664">
        <v>4</v>
      </c>
      <c r="H45" s="664">
        <v>20</v>
      </c>
      <c r="I45" s="664">
        <v>50</v>
      </c>
      <c r="J45" s="664">
        <v>70</v>
      </c>
      <c r="K45" s="664">
        <v>0</v>
      </c>
      <c r="L45" s="664">
        <v>0</v>
      </c>
      <c r="M45" s="664">
        <v>0</v>
      </c>
      <c r="N45" s="664">
        <v>1</v>
      </c>
      <c r="O45" s="664">
        <v>2</v>
      </c>
      <c r="P45" s="664">
        <v>3</v>
      </c>
      <c r="Q45" s="664">
        <v>8</v>
      </c>
      <c r="R45" s="664">
        <v>12</v>
      </c>
      <c r="S45" s="664">
        <v>20</v>
      </c>
      <c r="T45" s="665">
        <f t="shared" si="2"/>
        <v>32</v>
      </c>
      <c r="U45" s="665">
        <f t="shared" si="0"/>
        <v>66</v>
      </c>
      <c r="V45" s="665">
        <f t="shared" si="1"/>
        <v>98</v>
      </c>
    </row>
    <row r="46" spans="1:22" x14ac:dyDescent="0.3">
      <c r="A46" s="684" t="s">
        <v>220</v>
      </c>
      <c r="B46" s="664">
        <v>1</v>
      </c>
      <c r="C46" s="664">
        <v>0</v>
      </c>
      <c r="D46" s="664">
        <v>1</v>
      </c>
      <c r="E46" s="664">
        <v>2</v>
      </c>
      <c r="F46" s="664">
        <v>1</v>
      </c>
      <c r="G46" s="664">
        <v>3</v>
      </c>
      <c r="H46" s="664">
        <v>15</v>
      </c>
      <c r="I46" s="664">
        <v>34</v>
      </c>
      <c r="J46" s="664">
        <v>49</v>
      </c>
      <c r="K46" s="664">
        <v>0</v>
      </c>
      <c r="L46" s="664">
        <v>0</v>
      </c>
      <c r="M46" s="664">
        <v>0</v>
      </c>
      <c r="N46" s="664">
        <v>1</v>
      </c>
      <c r="O46" s="664">
        <v>0</v>
      </c>
      <c r="P46" s="664">
        <v>1</v>
      </c>
      <c r="Q46" s="664">
        <v>4</v>
      </c>
      <c r="R46" s="664">
        <v>13</v>
      </c>
      <c r="S46" s="664">
        <v>17</v>
      </c>
      <c r="T46" s="665">
        <f t="shared" si="2"/>
        <v>23</v>
      </c>
      <c r="U46" s="665">
        <f t="shared" si="0"/>
        <v>48</v>
      </c>
      <c r="V46" s="665">
        <f t="shared" si="1"/>
        <v>71</v>
      </c>
    </row>
    <row r="47" spans="1:22" x14ac:dyDescent="0.3">
      <c r="A47" s="684" t="s">
        <v>288</v>
      </c>
      <c r="B47" s="664">
        <v>1</v>
      </c>
      <c r="C47" s="664">
        <v>0</v>
      </c>
      <c r="D47" s="664">
        <v>1</v>
      </c>
      <c r="E47" s="664">
        <v>3</v>
      </c>
      <c r="F47" s="664">
        <v>0</v>
      </c>
      <c r="G47" s="664">
        <v>3</v>
      </c>
      <c r="H47" s="664">
        <v>35</v>
      </c>
      <c r="I47" s="664">
        <v>73</v>
      </c>
      <c r="J47" s="664">
        <v>108</v>
      </c>
      <c r="K47" s="664">
        <v>3</v>
      </c>
      <c r="L47" s="664">
        <v>1</v>
      </c>
      <c r="M47" s="664">
        <v>4</v>
      </c>
      <c r="N47" s="664">
        <v>3</v>
      </c>
      <c r="O47" s="664">
        <v>1</v>
      </c>
      <c r="P47" s="664">
        <v>4</v>
      </c>
      <c r="Q47" s="664">
        <v>0</v>
      </c>
      <c r="R47" s="664">
        <v>0</v>
      </c>
      <c r="S47" s="664">
        <v>0</v>
      </c>
      <c r="T47" s="665">
        <f t="shared" si="2"/>
        <v>45</v>
      </c>
      <c r="U47" s="665">
        <f t="shared" si="0"/>
        <v>75</v>
      </c>
      <c r="V47" s="665">
        <f t="shared" si="1"/>
        <v>120</v>
      </c>
    </row>
    <row r="48" spans="1:22" x14ac:dyDescent="0.3">
      <c r="A48" s="684" t="s">
        <v>224</v>
      </c>
      <c r="B48" s="664">
        <v>1</v>
      </c>
      <c r="C48" s="664">
        <v>0</v>
      </c>
      <c r="D48" s="664">
        <v>1</v>
      </c>
      <c r="E48" s="664">
        <v>3</v>
      </c>
      <c r="F48" s="664">
        <v>1</v>
      </c>
      <c r="G48" s="664">
        <v>4</v>
      </c>
      <c r="H48" s="664">
        <v>21</v>
      </c>
      <c r="I48" s="664">
        <v>49</v>
      </c>
      <c r="J48" s="664">
        <v>70</v>
      </c>
      <c r="K48" s="664">
        <v>3</v>
      </c>
      <c r="L48" s="664">
        <v>0</v>
      </c>
      <c r="M48" s="664">
        <v>3</v>
      </c>
      <c r="N48" s="664">
        <v>1</v>
      </c>
      <c r="O48" s="664">
        <v>2</v>
      </c>
      <c r="P48" s="664">
        <v>3</v>
      </c>
      <c r="Q48" s="664">
        <v>7</v>
      </c>
      <c r="R48" s="664">
        <v>14</v>
      </c>
      <c r="S48" s="664">
        <v>21</v>
      </c>
      <c r="T48" s="665">
        <f t="shared" si="2"/>
        <v>36</v>
      </c>
      <c r="U48" s="665">
        <f t="shared" si="0"/>
        <v>66</v>
      </c>
      <c r="V48" s="665">
        <f t="shared" si="1"/>
        <v>102</v>
      </c>
    </row>
    <row r="49" spans="1:46" x14ac:dyDescent="0.3">
      <c r="A49" s="684" t="s">
        <v>226</v>
      </c>
      <c r="B49" s="664">
        <v>1</v>
      </c>
      <c r="C49" s="664">
        <v>0</v>
      </c>
      <c r="D49" s="664">
        <v>1</v>
      </c>
      <c r="E49" s="664">
        <v>0</v>
      </c>
      <c r="F49" s="664">
        <v>2</v>
      </c>
      <c r="G49" s="664">
        <v>2</v>
      </c>
      <c r="H49" s="664">
        <v>4</v>
      </c>
      <c r="I49" s="664">
        <v>14</v>
      </c>
      <c r="J49" s="664">
        <v>18</v>
      </c>
      <c r="K49" s="664">
        <v>0</v>
      </c>
      <c r="L49" s="664">
        <v>0</v>
      </c>
      <c r="M49" s="664">
        <v>0</v>
      </c>
      <c r="N49" s="664">
        <v>0</v>
      </c>
      <c r="O49" s="664">
        <v>3</v>
      </c>
      <c r="P49" s="664">
        <v>3</v>
      </c>
      <c r="Q49" s="664">
        <v>3</v>
      </c>
      <c r="R49" s="664">
        <v>0</v>
      </c>
      <c r="S49" s="664">
        <v>3</v>
      </c>
      <c r="T49" s="665">
        <f t="shared" si="2"/>
        <v>8</v>
      </c>
      <c r="U49" s="665">
        <f t="shared" si="0"/>
        <v>19</v>
      </c>
      <c r="V49" s="665">
        <f t="shared" si="1"/>
        <v>27</v>
      </c>
    </row>
    <row r="50" spans="1:46" x14ac:dyDescent="0.3">
      <c r="A50" s="684" t="s">
        <v>227</v>
      </c>
      <c r="B50" s="664">
        <v>1</v>
      </c>
      <c r="C50" s="664">
        <v>0</v>
      </c>
      <c r="D50" s="664">
        <v>1</v>
      </c>
      <c r="E50" s="664">
        <v>0</v>
      </c>
      <c r="F50" s="664">
        <v>1</v>
      </c>
      <c r="G50" s="664">
        <v>1</v>
      </c>
      <c r="H50" s="664">
        <v>17</v>
      </c>
      <c r="I50" s="664">
        <v>52</v>
      </c>
      <c r="J50" s="664">
        <v>69</v>
      </c>
      <c r="K50" s="664">
        <v>1</v>
      </c>
      <c r="L50" s="664">
        <v>0</v>
      </c>
      <c r="M50" s="664">
        <v>1</v>
      </c>
      <c r="N50" s="664">
        <v>2</v>
      </c>
      <c r="O50" s="664">
        <v>2</v>
      </c>
      <c r="P50" s="664">
        <v>4</v>
      </c>
      <c r="Q50" s="664">
        <v>12</v>
      </c>
      <c r="R50" s="664">
        <v>14</v>
      </c>
      <c r="S50" s="664">
        <v>26</v>
      </c>
      <c r="T50" s="665">
        <f t="shared" si="2"/>
        <v>33</v>
      </c>
      <c r="U50" s="665">
        <f t="shared" si="0"/>
        <v>69</v>
      </c>
      <c r="V50" s="665">
        <f t="shared" si="1"/>
        <v>102</v>
      </c>
    </row>
    <row r="51" spans="1:46" x14ac:dyDescent="0.3">
      <c r="A51" s="684" t="s">
        <v>228</v>
      </c>
      <c r="B51" s="664">
        <v>1</v>
      </c>
      <c r="C51" s="664">
        <v>0</v>
      </c>
      <c r="D51" s="664">
        <v>1</v>
      </c>
      <c r="E51" s="664">
        <v>3</v>
      </c>
      <c r="F51" s="664">
        <v>1</v>
      </c>
      <c r="G51" s="664">
        <v>4</v>
      </c>
      <c r="H51" s="664">
        <v>5</v>
      </c>
      <c r="I51" s="664">
        <v>13</v>
      </c>
      <c r="J51" s="664">
        <v>18</v>
      </c>
      <c r="K51" s="664">
        <v>3</v>
      </c>
      <c r="L51" s="664">
        <v>0</v>
      </c>
      <c r="M51" s="664">
        <v>3</v>
      </c>
      <c r="N51" s="664">
        <v>1</v>
      </c>
      <c r="O51" s="664">
        <v>1</v>
      </c>
      <c r="P51" s="664">
        <v>2</v>
      </c>
      <c r="Q51" s="664">
        <v>0</v>
      </c>
      <c r="R51" s="664">
        <v>1</v>
      </c>
      <c r="S51" s="664">
        <v>1</v>
      </c>
      <c r="T51" s="665">
        <f t="shared" si="2"/>
        <v>13</v>
      </c>
      <c r="U51" s="665">
        <f t="shared" si="0"/>
        <v>16</v>
      </c>
      <c r="V51" s="665">
        <f t="shared" si="1"/>
        <v>29</v>
      </c>
    </row>
    <row r="52" spans="1:46" x14ac:dyDescent="0.3">
      <c r="A52" s="684" t="s">
        <v>222</v>
      </c>
      <c r="B52" s="664">
        <v>1</v>
      </c>
      <c r="C52" s="664">
        <v>0</v>
      </c>
      <c r="D52" s="664">
        <v>1</v>
      </c>
      <c r="E52" s="664">
        <v>2</v>
      </c>
      <c r="F52" s="664">
        <v>1</v>
      </c>
      <c r="G52" s="664">
        <v>3</v>
      </c>
      <c r="H52" s="664">
        <v>11</v>
      </c>
      <c r="I52" s="664">
        <v>27</v>
      </c>
      <c r="J52" s="664">
        <v>38</v>
      </c>
      <c r="K52" s="664">
        <v>2</v>
      </c>
      <c r="L52" s="664">
        <v>0</v>
      </c>
      <c r="M52" s="664">
        <v>2</v>
      </c>
      <c r="N52" s="664">
        <v>0</v>
      </c>
      <c r="O52" s="664">
        <v>0</v>
      </c>
      <c r="P52" s="664">
        <v>0</v>
      </c>
      <c r="Q52" s="664">
        <v>2</v>
      </c>
      <c r="R52" s="664">
        <v>8</v>
      </c>
      <c r="S52" s="664">
        <v>10</v>
      </c>
      <c r="T52" s="665">
        <f t="shared" si="2"/>
        <v>18</v>
      </c>
      <c r="U52" s="665">
        <f t="shared" si="0"/>
        <v>36</v>
      </c>
      <c r="V52" s="665">
        <f t="shared" si="1"/>
        <v>54</v>
      </c>
    </row>
    <row r="53" spans="1:46" x14ac:dyDescent="0.3">
      <c r="A53" s="684" t="s">
        <v>225</v>
      </c>
      <c r="B53" s="664">
        <v>1</v>
      </c>
      <c r="C53" s="664">
        <v>0</v>
      </c>
      <c r="D53" s="664">
        <v>1</v>
      </c>
      <c r="E53" s="664">
        <v>0</v>
      </c>
      <c r="F53" s="664">
        <v>1</v>
      </c>
      <c r="G53" s="664">
        <v>1</v>
      </c>
      <c r="H53" s="664">
        <v>7</v>
      </c>
      <c r="I53" s="664">
        <v>19</v>
      </c>
      <c r="J53" s="664">
        <v>26</v>
      </c>
      <c r="K53" s="664">
        <v>0</v>
      </c>
      <c r="L53" s="664">
        <v>0</v>
      </c>
      <c r="M53" s="664">
        <v>0</v>
      </c>
      <c r="N53" s="664">
        <v>1</v>
      </c>
      <c r="O53" s="664">
        <v>0</v>
      </c>
      <c r="P53" s="664">
        <v>1</v>
      </c>
      <c r="Q53" s="664">
        <v>0</v>
      </c>
      <c r="R53" s="664">
        <v>5</v>
      </c>
      <c r="S53" s="664">
        <v>5</v>
      </c>
      <c r="T53" s="665">
        <f t="shared" si="2"/>
        <v>9</v>
      </c>
      <c r="U53" s="665">
        <f t="shared" si="0"/>
        <v>25</v>
      </c>
      <c r="V53" s="665">
        <f t="shared" si="1"/>
        <v>34</v>
      </c>
    </row>
    <row r="54" spans="1:46" x14ac:dyDescent="0.3">
      <c r="A54" s="685" t="s">
        <v>223</v>
      </c>
      <c r="B54" s="673">
        <v>1</v>
      </c>
      <c r="C54" s="673">
        <v>0</v>
      </c>
      <c r="D54" s="673">
        <v>1</v>
      </c>
      <c r="E54" s="673">
        <v>0</v>
      </c>
      <c r="F54" s="673">
        <v>1</v>
      </c>
      <c r="G54" s="673">
        <v>1</v>
      </c>
      <c r="H54" s="673">
        <v>16</v>
      </c>
      <c r="I54" s="673">
        <v>36</v>
      </c>
      <c r="J54" s="673">
        <v>52</v>
      </c>
      <c r="K54" s="673">
        <v>0</v>
      </c>
      <c r="L54" s="673">
        <v>0</v>
      </c>
      <c r="M54" s="673">
        <v>0</v>
      </c>
      <c r="N54" s="673">
        <v>0</v>
      </c>
      <c r="O54" s="673">
        <v>0</v>
      </c>
      <c r="P54" s="673">
        <v>0</v>
      </c>
      <c r="Q54" s="673">
        <v>0</v>
      </c>
      <c r="R54" s="673">
        <v>0</v>
      </c>
      <c r="S54" s="673">
        <v>0</v>
      </c>
      <c r="T54" s="674">
        <f t="shared" si="2"/>
        <v>17</v>
      </c>
      <c r="U54" s="674">
        <f t="shared" si="0"/>
        <v>37</v>
      </c>
      <c r="V54" s="674">
        <f t="shared" si="1"/>
        <v>54</v>
      </c>
    </row>
    <row r="55" spans="1:46" s="661" customFormat="1" x14ac:dyDescent="0.2">
      <c r="A55" s="663" t="s">
        <v>259</v>
      </c>
      <c r="B55" s="666">
        <f>B36+B37+B38+B39+B40+B41+B42+B43+B44+B45+B46+B47+B48+B49+B50+B51+B52+B53+B54</f>
        <v>16</v>
      </c>
      <c r="C55" s="666">
        <f t="shared" ref="C55:D55" si="5">C36+C37+C38+C39+C40+C41+C42+C43+C44+C45+C46+C47+C48+C49+C50+C51+C52+C53+C54</f>
        <v>3</v>
      </c>
      <c r="D55" s="666">
        <f t="shared" si="5"/>
        <v>19</v>
      </c>
      <c r="E55" s="666">
        <f>E36+E37+E38+E39+E40+E41+E42+E43+E44+E45+E46+E47+E48+E49+E50+E51+E52+E53+E54</f>
        <v>27</v>
      </c>
      <c r="F55" s="666">
        <f t="shared" ref="F55:G55" si="6">F36+F37+F38+F39+F40+F41+F42+F43+F44+F45+F46+F47+F48+F49+F50+F51+F52+F53+F54</f>
        <v>25</v>
      </c>
      <c r="G55" s="666">
        <f t="shared" si="6"/>
        <v>52</v>
      </c>
      <c r="H55" s="666">
        <v>335</v>
      </c>
      <c r="I55" s="666">
        <v>827</v>
      </c>
      <c r="J55" s="666">
        <v>1162</v>
      </c>
      <c r="K55" s="666">
        <v>19</v>
      </c>
      <c r="L55" s="666">
        <v>8</v>
      </c>
      <c r="M55" s="666">
        <v>27</v>
      </c>
      <c r="N55" s="666">
        <v>15</v>
      </c>
      <c r="O55" s="666">
        <v>31</v>
      </c>
      <c r="P55" s="666">
        <v>46</v>
      </c>
      <c r="Q55" s="666">
        <v>81</v>
      </c>
      <c r="R55" s="666">
        <v>145</v>
      </c>
      <c r="S55" s="666">
        <v>226</v>
      </c>
      <c r="T55" s="667">
        <f t="shared" si="2"/>
        <v>493</v>
      </c>
      <c r="U55" s="667">
        <f t="shared" si="0"/>
        <v>1039</v>
      </c>
      <c r="V55" s="667">
        <f t="shared" si="1"/>
        <v>1532</v>
      </c>
    </row>
    <row r="56" spans="1:46" s="661" customFormat="1" x14ac:dyDescent="0.2">
      <c r="A56" s="662" t="s">
        <v>350</v>
      </c>
      <c r="B56" s="667">
        <f>B35+B55</f>
        <v>43</v>
      </c>
      <c r="C56" s="667">
        <f t="shared" ref="C56:D56" si="7">C35+C55</f>
        <v>7</v>
      </c>
      <c r="D56" s="667">
        <f t="shared" si="7"/>
        <v>50</v>
      </c>
      <c r="E56" s="667">
        <f>E35+E55</f>
        <v>61</v>
      </c>
      <c r="F56" s="667">
        <f t="shared" ref="F56:G56" si="8">F35+F55</f>
        <v>63</v>
      </c>
      <c r="G56" s="667">
        <f t="shared" si="8"/>
        <v>124</v>
      </c>
      <c r="H56" s="669">
        <v>891</v>
      </c>
      <c r="I56" s="669">
        <v>2269</v>
      </c>
      <c r="J56" s="669">
        <v>3160</v>
      </c>
      <c r="K56" s="669">
        <v>61</v>
      </c>
      <c r="L56" s="669">
        <v>15</v>
      </c>
      <c r="M56" s="669">
        <v>76</v>
      </c>
      <c r="N56" s="669">
        <v>34</v>
      </c>
      <c r="O56" s="669">
        <v>65</v>
      </c>
      <c r="P56" s="669">
        <v>99</v>
      </c>
      <c r="Q56" s="669">
        <v>192</v>
      </c>
      <c r="R56" s="669">
        <v>350</v>
      </c>
      <c r="S56" s="669">
        <v>542</v>
      </c>
      <c r="T56" s="667">
        <f t="shared" si="2"/>
        <v>1282</v>
      </c>
      <c r="U56" s="667">
        <f t="shared" si="0"/>
        <v>2769</v>
      </c>
      <c r="V56" s="667">
        <f t="shared" si="1"/>
        <v>4051</v>
      </c>
    </row>
    <row r="59" spans="1:46" ht="18.75" customHeight="1" x14ac:dyDescent="0.3">
      <c r="Y59" s="1170" t="s">
        <v>753</v>
      </c>
      <c r="Z59" s="1171" t="s">
        <v>280</v>
      </c>
      <c r="AA59" s="1172"/>
      <c r="AB59" s="1173"/>
      <c r="AC59" s="1170" t="s">
        <v>281</v>
      </c>
      <c r="AD59" s="1170"/>
      <c r="AE59" s="1170"/>
      <c r="AF59" s="1170" t="s">
        <v>282</v>
      </c>
      <c r="AG59" s="1170"/>
      <c r="AH59" s="1170"/>
      <c r="AI59" s="1170" t="s">
        <v>283</v>
      </c>
      <c r="AJ59" s="1170"/>
      <c r="AK59" s="1170"/>
      <c r="AL59" s="1170" t="s">
        <v>284</v>
      </c>
      <c r="AM59" s="1170"/>
      <c r="AN59" s="1170"/>
      <c r="AO59" s="1170" t="s">
        <v>285</v>
      </c>
      <c r="AP59" s="1170"/>
      <c r="AQ59" s="1170"/>
      <c r="AR59" s="1170" t="s">
        <v>286</v>
      </c>
      <c r="AS59" s="1170"/>
      <c r="AT59" s="1170"/>
    </row>
    <row r="60" spans="1:46" x14ac:dyDescent="0.3">
      <c r="Y60" s="1170"/>
      <c r="Z60" s="667" t="s">
        <v>35</v>
      </c>
      <c r="AA60" s="667" t="s">
        <v>36</v>
      </c>
      <c r="AB60" s="667" t="s">
        <v>22</v>
      </c>
      <c r="AC60" s="667" t="s">
        <v>35</v>
      </c>
      <c r="AD60" s="667" t="s">
        <v>36</v>
      </c>
      <c r="AE60" s="667" t="s">
        <v>22</v>
      </c>
      <c r="AF60" s="667" t="s">
        <v>35</v>
      </c>
      <c r="AG60" s="667" t="s">
        <v>36</v>
      </c>
      <c r="AH60" s="667" t="s">
        <v>22</v>
      </c>
      <c r="AI60" s="667" t="s">
        <v>35</v>
      </c>
      <c r="AJ60" s="667" t="s">
        <v>36</v>
      </c>
      <c r="AK60" s="667" t="s">
        <v>22</v>
      </c>
      <c r="AL60" s="667" t="s">
        <v>35</v>
      </c>
      <c r="AM60" s="667" t="s">
        <v>36</v>
      </c>
      <c r="AN60" s="667" t="s">
        <v>22</v>
      </c>
      <c r="AO60" s="667" t="s">
        <v>35</v>
      </c>
      <c r="AP60" s="667" t="s">
        <v>36</v>
      </c>
      <c r="AQ60" s="667" t="s">
        <v>22</v>
      </c>
      <c r="AR60" s="667" t="s">
        <v>35</v>
      </c>
      <c r="AS60" s="667" t="s">
        <v>36</v>
      </c>
      <c r="AT60" s="667" t="s">
        <v>22</v>
      </c>
    </row>
    <row r="61" spans="1:46" x14ac:dyDescent="0.3">
      <c r="Y61" s="42" t="s">
        <v>258</v>
      </c>
      <c r="Z61" s="42">
        <v>27</v>
      </c>
      <c r="AA61" s="42">
        <v>4</v>
      </c>
      <c r="AB61" s="42">
        <v>31</v>
      </c>
      <c r="AC61" s="42">
        <v>34</v>
      </c>
      <c r="AD61" s="42">
        <v>38</v>
      </c>
      <c r="AE61" s="42">
        <v>72</v>
      </c>
      <c r="AF61" s="42">
        <v>556</v>
      </c>
      <c r="AG61" s="42">
        <v>1442</v>
      </c>
      <c r="AH61" s="42">
        <v>1998</v>
      </c>
      <c r="AI61" s="42">
        <v>42</v>
      </c>
      <c r="AJ61" s="42">
        <v>7</v>
      </c>
      <c r="AK61" s="42">
        <v>49</v>
      </c>
      <c r="AL61" s="42">
        <v>19</v>
      </c>
      <c r="AM61" s="42">
        <v>34</v>
      </c>
      <c r="AN61" s="42">
        <v>53</v>
      </c>
      <c r="AO61" s="42">
        <v>111</v>
      </c>
      <c r="AP61" s="42">
        <v>205</v>
      </c>
      <c r="AQ61" s="42">
        <v>316</v>
      </c>
      <c r="AR61" s="42">
        <v>789</v>
      </c>
      <c r="AS61" s="42">
        <v>1730</v>
      </c>
      <c r="AT61" s="42">
        <v>2519</v>
      </c>
    </row>
    <row r="62" spans="1:46" x14ac:dyDescent="0.3">
      <c r="Y62" s="42" t="s">
        <v>259</v>
      </c>
      <c r="Z62" s="42">
        <v>16</v>
      </c>
      <c r="AA62" s="42">
        <v>3</v>
      </c>
      <c r="AB62" s="42">
        <v>19</v>
      </c>
      <c r="AC62" s="42">
        <v>27</v>
      </c>
      <c r="AD62" s="42">
        <v>25</v>
      </c>
      <c r="AE62" s="42">
        <v>52</v>
      </c>
      <c r="AF62" s="42">
        <v>335</v>
      </c>
      <c r="AG62" s="42">
        <v>827</v>
      </c>
      <c r="AH62" s="42">
        <v>1162</v>
      </c>
      <c r="AI62" s="42">
        <v>19</v>
      </c>
      <c r="AJ62" s="42">
        <v>8</v>
      </c>
      <c r="AK62" s="42">
        <v>27</v>
      </c>
      <c r="AL62" s="42">
        <v>15</v>
      </c>
      <c r="AM62" s="42">
        <v>31</v>
      </c>
      <c r="AN62" s="42">
        <v>46</v>
      </c>
      <c r="AO62" s="42">
        <v>81</v>
      </c>
      <c r="AP62" s="42">
        <v>145</v>
      </c>
      <c r="AQ62" s="42">
        <v>226</v>
      </c>
      <c r="AR62" s="42">
        <v>493</v>
      </c>
      <c r="AS62" s="42">
        <v>1039</v>
      </c>
      <c r="AT62" s="42">
        <v>1532</v>
      </c>
    </row>
    <row r="63" spans="1:46" x14ac:dyDescent="0.3">
      <c r="Y63" s="42" t="s">
        <v>350</v>
      </c>
      <c r="Z63" s="42">
        <v>43</v>
      </c>
      <c r="AA63" s="42">
        <v>7</v>
      </c>
      <c r="AB63" s="42">
        <v>50</v>
      </c>
      <c r="AC63" s="42">
        <v>61</v>
      </c>
      <c r="AD63" s="42">
        <v>63</v>
      </c>
      <c r="AE63" s="42">
        <v>124</v>
      </c>
      <c r="AF63" s="42">
        <v>891</v>
      </c>
      <c r="AG63" s="42">
        <v>2269</v>
      </c>
      <c r="AH63" s="42">
        <v>3160</v>
      </c>
      <c r="AI63" s="42">
        <v>61</v>
      </c>
      <c r="AJ63" s="42">
        <v>15</v>
      </c>
      <c r="AK63" s="42">
        <v>76</v>
      </c>
      <c r="AL63" s="42">
        <v>34</v>
      </c>
      <c r="AM63" s="42">
        <v>65</v>
      </c>
      <c r="AN63" s="42">
        <v>99</v>
      </c>
      <c r="AO63" s="42">
        <v>192</v>
      </c>
      <c r="AP63" s="42">
        <v>350</v>
      </c>
      <c r="AQ63" s="42">
        <v>542</v>
      </c>
      <c r="AR63" s="42">
        <v>1282</v>
      </c>
      <c r="AS63" s="42">
        <v>2769</v>
      </c>
      <c r="AT63" s="42">
        <v>4051</v>
      </c>
    </row>
    <row r="67" spans="2:32" s="660" customFormat="1" x14ac:dyDescent="0.2">
      <c r="B67" s="950"/>
      <c r="C67" s="950"/>
      <c r="D67" s="950"/>
      <c r="E67" s="950"/>
      <c r="F67" s="950"/>
      <c r="G67" s="950"/>
      <c r="H67" s="950"/>
      <c r="I67" s="950"/>
      <c r="J67" s="950"/>
      <c r="K67" s="950"/>
      <c r="L67" s="950"/>
      <c r="M67" s="950"/>
      <c r="N67" s="950"/>
      <c r="O67" s="950"/>
      <c r="P67" s="950"/>
      <c r="Q67" s="950"/>
      <c r="R67" s="950"/>
      <c r="S67" s="950"/>
      <c r="T67" s="950"/>
      <c r="U67" s="950"/>
      <c r="V67" s="950"/>
      <c r="Y67" s="949" t="s">
        <v>753</v>
      </c>
      <c r="Z67" s="940" t="s">
        <v>280</v>
      </c>
      <c r="AA67" s="940" t="s">
        <v>754</v>
      </c>
      <c r="AB67" s="940" t="s">
        <v>755</v>
      </c>
      <c r="AC67" s="940" t="s">
        <v>283</v>
      </c>
      <c r="AD67" s="940" t="s">
        <v>284</v>
      </c>
      <c r="AE67" s="940" t="s">
        <v>285</v>
      </c>
      <c r="AF67" s="940" t="s">
        <v>22</v>
      </c>
    </row>
    <row r="68" spans="2:32" x14ac:dyDescent="0.3">
      <c r="Y68" s="951" t="s">
        <v>258</v>
      </c>
      <c r="Z68" s="42">
        <v>31</v>
      </c>
      <c r="AA68" s="42">
        <v>72</v>
      </c>
      <c r="AB68" s="42">
        <v>1998</v>
      </c>
      <c r="AC68" s="42">
        <v>49</v>
      </c>
      <c r="AD68" s="42">
        <v>53</v>
      </c>
      <c r="AE68" s="42">
        <v>316</v>
      </c>
      <c r="AF68" s="951">
        <v>2519</v>
      </c>
    </row>
    <row r="69" spans="2:32" x14ac:dyDescent="0.3">
      <c r="Y69" s="951" t="s">
        <v>259</v>
      </c>
      <c r="Z69" s="42">
        <v>19</v>
      </c>
      <c r="AA69" s="42">
        <v>52</v>
      </c>
      <c r="AB69" s="42">
        <v>1162</v>
      </c>
      <c r="AC69" s="42">
        <v>27</v>
      </c>
      <c r="AD69" s="42">
        <v>46</v>
      </c>
      <c r="AE69" s="42">
        <v>226</v>
      </c>
      <c r="AF69" s="951">
        <v>1532</v>
      </c>
    </row>
    <row r="70" spans="2:32" x14ac:dyDescent="0.3">
      <c r="Y70" s="951" t="s">
        <v>350</v>
      </c>
      <c r="Z70" s="951">
        <v>50</v>
      </c>
      <c r="AA70" s="951">
        <v>124</v>
      </c>
      <c r="AB70" s="951">
        <v>3160</v>
      </c>
      <c r="AC70" s="951">
        <v>76</v>
      </c>
      <c r="AD70" s="951">
        <v>99</v>
      </c>
      <c r="AE70" s="951">
        <v>542</v>
      </c>
      <c r="AF70" s="951">
        <v>4051</v>
      </c>
    </row>
  </sheetData>
  <mergeCells count="17">
    <mergeCell ref="AL59:AN59"/>
    <mergeCell ref="AO59:AQ59"/>
    <mergeCell ref="AR59:AT59"/>
    <mergeCell ref="Y59:Y60"/>
    <mergeCell ref="Z59:AB59"/>
    <mergeCell ref="AC59:AE59"/>
    <mergeCell ref="AF59:AH59"/>
    <mergeCell ref="AI59:AK59"/>
    <mergeCell ref="A1:N1"/>
    <mergeCell ref="K2:M2"/>
    <mergeCell ref="N2:P2"/>
    <mergeCell ref="Q2:S2"/>
    <mergeCell ref="T2:V2"/>
    <mergeCell ref="A2:A3"/>
    <mergeCell ref="B2:D2"/>
    <mergeCell ref="E2:G2"/>
    <mergeCell ref="H2:J2"/>
  </mergeCells>
  <printOptions horizontalCentered="1"/>
  <pageMargins left="0.70866141732283472" right="0.23622047244094491" top="0.43307086614173229" bottom="0.43307086614173229" header="0.31496062992125984" footer="0.31496062992125984"/>
  <pageSetup paperSize="9" orientation="landscape" r:id="rId1"/>
  <headerFooter scaleWithDoc="0" alignWithMargins="0"/>
  <rowBreaks count="1" manualBreakCount="1">
    <brk id="35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U59"/>
  <sheetViews>
    <sheetView view="pageBreakPreview" zoomScaleNormal="100" zoomScaleSheetLayoutView="100" workbookViewId="0">
      <pane xSplit="1" ySplit="4" topLeftCell="H29" activePane="bottomRight" state="frozen"/>
      <selection pane="topRight" activeCell="B1" sqref="B1"/>
      <selection pane="bottomLeft" activeCell="A5" sqref="A5"/>
      <selection pane="bottomRight" activeCell="W62" sqref="W62"/>
    </sheetView>
  </sheetViews>
  <sheetFormatPr defaultRowHeight="17.25" x14ac:dyDescent="0.3"/>
  <cols>
    <col min="1" max="1" width="18.375" style="697" customWidth="1"/>
    <col min="2" max="2" width="3" style="698" bestFit="1" customWidth="1"/>
    <col min="3" max="3" width="3.375" style="698" bestFit="1" customWidth="1"/>
    <col min="4" max="4" width="3.125" style="698" bestFit="1" customWidth="1"/>
    <col min="5" max="5" width="4" style="698" customWidth="1"/>
    <col min="6" max="6" width="3" style="698" bestFit="1" customWidth="1"/>
    <col min="7" max="7" width="3.375" style="698" bestFit="1" customWidth="1"/>
    <col min="8" max="8" width="3" style="698" bestFit="1" customWidth="1"/>
    <col min="9" max="9" width="3.375" style="698" bestFit="1" customWidth="1"/>
    <col min="10" max="10" width="3" style="698" bestFit="1" customWidth="1"/>
    <col min="11" max="11" width="3.375" style="698" bestFit="1" customWidth="1"/>
    <col min="12" max="12" width="3" style="698" bestFit="1" customWidth="1"/>
    <col min="13" max="13" width="3.375" style="698" bestFit="1" customWidth="1"/>
    <col min="14" max="14" width="3.125" style="698" bestFit="1" customWidth="1"/>
    <col min="15" max="15" width="3.375" style="698" bestFit="1" customWidth="1"/>
    <col min="16" max="16" width="3" style="698" bestFit="1" customWidth="1"/>
    <col min="17" max="17" width="3.375" style="698" bestFit="1" customWidth="1"/>
    <col min="18" max="18" width="3" style="698" bestFit="1" customWidth="1"/>
    <col min="19" max="19" width="3.375" style="698" bestFit="1" customWidth="1"/>
    <col min="20" max="20" width="3" style="698" bestFit="1" customWidth="1"/>
    <col min="21" max="21" width="3.375" style="698" bestFit="1" customWidth="1"/>
    <col min="22" max="22" width="3.125" style="698" bestFit="1" customWidth="1"/>
    <col min="23" max="23" width="3.375" style="698" bestFit="1" customWidth="1"/>
    <col min="24" max="24" width="3" style="698" bestFit="1" customWidth="1"/>
    <col min="25" max="25" width="3.375" style="698" bestFit="1" customWidth="1"/>
    <col min="26" max="26" width="3.125" style="698" bestFit="1" customWidth="1"/>
    <col min="27" max="27" width="3.375" style="698" bestFit="1" customWidth="1"/>
    <col min="28" max="28" width="3" style="698" bestFit="1" customWidth="1"/>
    <col min="29" max="29" width="3.375" style="698" bestFit="1" customWidth="1"/>
    <col min="30" max="30" width="3" style="698" bestFit="1" customWidth="1"/>
    <col min="31" max="31" width="3.375" style="698" bestFit="1" customWidth="1"/>
    <col min="32" max="32" width="3" style="698" bestFit="1" customWidth="1"/>
    <col min="33" max="33" width="3.375" style="698" bestFit="1" customWidth="1"/>
    <col min="34" max="34" width="3" style="698" bestFit="1" customWidth="1"/>
    <col min="35" max="35" width="3.375" style="698" bestFit="1" customWidth="1"/>
    <col min="36" max="36" width="3" style="698" bestFit="1" customWidth="1"/>
    <col min="37" max="37" width="3.375" style="698" bestFit="1" customWidth="1"/>
    <col min="38" max="38" width="3" style="698" bestFit="1" customWidth="1"/>
    <col min="39" max="39" width="3.375" style="698" bestFit="1" customWidth="1"/>
    <col min="40" max="40" width="3" style="698" bestFit="1" customWidth="1"/>
    <col min="41" max="41" width="3.375" style="698" bestFit="1" customWidth="1"/>
    <col min="42" max="42" width="3" style="698" bestFit="1" customWidth="1"/>
    <col min="43" max="43" width="3.375" style="698" bestFit="1" customWidth="1"/>
    <col min="44" max="44" width="3" style="698" bestFit="1" customWidth="1"/>
    <col min="45" max="45" width="3.375" style="698" bestFit="1" customWidth="1"/>
    <col min="46" max="46" width="3" style="698" bestFit="1" customWidth="1"/>
    <col min="47" max="47" width="3.375" style="698" bestFit="1" customWidth="1"/>
    <col min="48" max="16384" width="9" style="697"/>
  </cols>
  <sheetData>
    <row r="1" spans="1:47" x14ac:dyDescent="0.3">
      <c r="A1" s="697" t="s">
        <v>391</v>
      </c>
    </row>
    <row r="2" spans="1:47" x14ac:dyDescent="0.3">
      <c r="A2" s="1176" t="s">
        <v>289</v>
      </c>
      <c r="B2" s="1174" t="s">
        <v>392</v>
      </c>
      <c r="C2" s="1174"/>
      <c r="D2" s="1174"/>
      <c r="E2" s="1174"/>
      <c r="F2" s="1174"/>
      <c r="G2" s="1174"/>
      <c r="H2" s="1174"/>
      <c r="I2" s="1174"/>
      <c r="J2" s="1174"/>
      <c r="K2" s="1174"/>
      <c r="L2" s="1174" t="s">
        <v>290</v>
      </c>
      <c r="M2" s="1174"/>
      <c r="N2" s="1174"/>
      <c r="O2" s="1174"/>
      <c r="P2" s="1174"/>
      <c r="Q2" s="1174"/>
      <c r="R2" s="1174"/>
      <c r="S2" s="1174"/>
      <c r="T2" s="1174"/>
      <c r="U2" s="1174"/>
      <c r="V2" s="1174" t="s">
        <v>291</v>
      </c>
      <c r="W2" s="1174"/>
      <c r="X2" s="1174"/>
      <c r="Y2" s="1174"/>
      <c r="Z2" s="1174"/>
      <c r="AA2" s="1174"/>
      <c r="AB2" s="1174"/>
      <c r="AC2" s="1174"/>
      <c r="AD2" s="1174" t="s">
        <v>292</v>
      </c>
      <c r="AE2" s="1174"/>
      <c r="AF2" s="1174"/>
      <c r="AG2" s="1174"/>
      <c r="AH2" s="1174"/>
      <c r="AI2" s="1174"/>
      <c r="AJ2" s="1174"/>
      <c r="AK2" s="1174"/>
      <c r="AL2" s="1174" t="s">
        <v>293</v>
      </c>
      <c r="AM2" s="1174"/>
      <c r="AN2" s="1174"/>
      <c r="AO2" s="1174"/>
      <c r="AP2" s="1174"/>
      <c r="AQ2" s="1174"/>
      <c r="AR2" s="1174"/>
      <c r="AS2" s="1174"/>
      <c r="AT2" s="1174"/>
      <c r="AU2" s="1174"/>
    </row>
    <row r="3" spans="1:47" ht="38.25" customHeight="1" x14ac:dyDescent="0.3">
      <c r="A3" s="1176"/>
      <c r="B3" s="1175" t="s">
        <v>99</v>
      </c>
      <c r="C3" s="1175"/>
      <c r="D3" s="1175" t="s">
        <v>98</v>
      </c>
      <c r="E3" s="1175"/>
      <c r="F3" s="1175" t="s">
        <v>294</v>
      </c>
      <c r="G3" s="1175"/>
      <c r="H3" s="1175" t="s">
        <v>97</v>
      </c>
      <c r="I3" s="1175"/>
      <c r="J3" s="1175" t="s">
        <v>96</v>
      </c>
      <c r="K3" s="1175"/>
      <c r="L3" s="1175" t="s">
        <v>99</v>
      </c>
      <c r="M3" s="1175"/>
      <c r="N3" s="1175" t="s">
        <v>98</v>
      </c>
      <c r="O3" s="1175"/>
      <c r="P3" s="1175" t="s">
        <v>294</v>
      </c>
      <c r="Q3" s="1175"/>
      <c r="R3" s="1175" t="s">
        <v>97</v>
      </c>
      <c r="S3" s="1175"/>
      <c r="T3" s="1175" t="s">
        <v>96</v>
      </c>
      <c r="U3" s="1175"/>
      <c r="V3" s="1175" t="s">
        <v>98</v>
      </c>
      <c r="W3" s="1175"/>
      <c r="X3" s="1175" t="s">
        <v>294</v>
      </c>
      <c r="Y3" s="1175"/>
      <c r="Z3" s="1175" t="s">
        <v>97</v>
      </c>
      <c r="AA3" s="1175"/>
      <c r="AB3" s="1175" t="s">
        <v>96</v>
      </c>
      <c r="AC3" s="1175"/>
      <c r="AD3" s="1175" t="s">
        <v>98</v>
      </c>
      <c r="AE3" s="1175"/>
      <c r="AF3" s="1175" t="s">
        <v>294</v>
      </c>
      <c r="AG3" s="1175"/>
      <c r="AH3" s="1175" t="s">
        <v>97</v>
      </c>
      <c r="AI3" s="1175"/>
      <c r="AJ3" s="1175" t="s">
        <v>96</v>
      </c>
      <c r="AK3" s="1175"/>
      <c r="AL3" s="1175" t="s">
        <v>99</v>
      </c>
      <c r="AM3" s="1175"/>
      <c r="AN3" s="1175" t="s">
        <v>98</v>
      </c>
      <c r="AO3" s="1175"/>
      <c r="AP3" s="1175" t="s">
        <v>294</v>
      </c>
      <c r="AQ3" s="1175"/>
      <c r="AR3" s="1175" t="s">
        <v>97</v>
      </c>
      <c r="AS3" s="1175"/>
      <c r="AT3" s="1175" t="s">
        <v>96</v>
      </c>
      <c r="AU3" s="1175"/>
    </row>
    <row r="4" spans="1:47" x14ac:dyDescent="0.3">
      <c r="A4" s="1176"/>
      <c r="B4" s="700" t="s">
        <v>35</v>
      </c>
      <c r="C4" s="700" t="s">
        <v>36</v>
      </c>
      <c r="D4" s="700" t="s">
        <v>35</v>
      </c>
      <c r="E4" s="700" t="s">
        <v>36</v>
      </c>
      <c r="F4" s="700" t="s">
        <v>35</v>
      </c>
      <c r="G4" s="700" t="s">
        <v>36</v>
      </c>
      <c r="H4" s="700" t="s">
        <v>35</v>
      </c>
      <c r="I4" s="700" t="s">
        <v>36</v>
      </c>
      <c r="J4" s="700" t="s">
        <v>35</v>
      </c>
      <c r="K4" s="700" t="s">
        <v>36</v>
      </c>
      <c r="L4" s="700" t="s">
        <v>35</v>
      </c>
      <c r="M4" s="700" t="s">
        <v>36</v>
      </c>
      <c r="N4" s="700" t="s">
        <v>35</v>
      </c>
      <c r="O4" s="700" t="s">
        <v>36</v>
      </c>
      <c r="P4" s="700" t="s">
        <v>35</v>
      </c>
      <c r="Q4" s="700" t="s">
        <v>36</v>
      </c>
      <c r="R4" s="700" t="s">
        <v>35</v>
      </c>
      <c r="S4" s="700" t="s">
        <v>36</v>
      </c>
      <c r="T4" s="700" t="s">
        <v>35</v>
      </c>
      <c r="U4" s="700" t="s">
        <v>36</v>
      </c>
      <c r="V4" s="700" t="s">
        <v>35</v>
      </c>
      <c r="W4" s="700" t="s">
        <v>36</v>
      </c>
      <c r="X4" s="700" t="s">
        <v>35</v>
      </c>
      <c r="Y4" s="700" t="s">
        <v>36</v>
      </c>
      <c r="Z4" s="700" t="s">
        <v>35</v>
      </c>
      <c r="AA4" s="700" t="s">
        <v>36</v>
      </c>
      <c r="AB4" s="700" t="s">
        <v>35</v>
      </c>
      <c r="AC4" s="700" t="s">
        <v>36</v>
      </c>
      <c r="AD4" s="700" t="s">
        <v>35</v>
      </c>
      <c r="AE4" s="700" t="s">
        <v>36</v>
      </c>
      <c r="AF4" s="700" t="s">
        <v>35</v>
      </c>
      <c r="AG4" s="700" t="s">
        <v>36</v>
      </c>
      <c r="AH4" s="700" t="s">
        <v>35</v>
      </c>
      <c r="AI4" s="700" t="s">
        <v>36</v>
      </c>
      <c r="AJ4" s="700" t="s">
        <v>35</v>
      </c>
      <c r="AK4" s="700" t="s">
        <v>36</v>
      </c>
      <c r="AL4" s="700" t="s">
        <v>35</v>
      </c>
      <c r="AM4" s="700" t="s">
        <v>36</v>
      </c>
      <c r="AN4" s="700" t="s">
        <v>35</v>
      </c>
      <c r="AO4" s="700" t="s">
        <v>36</v>
      </c>
      <c r="AP4" s="700" t="s">
        <v>35</v>
      </c>
      <c r="AQ4" s="700" t="s">
        <v>36</v>
      </c>
      <c r="AR4" s="700" t="s">
        <v>35</v>
      </c>
      <c r="AS4" s="700" t="s">
        <v>36</v>
      </c>
      <c r="AT4" s="700" t="s">
        <v>35</v>
      </c>
      <c r="AU4" s="700" t="s">
        <v>36</v>
      </c>
    </row>
    <row r="5" spans="1:47" x14ac:dyDescent="0.3">
      <c r="A5" s="707" t="s">
        <v>177</v>
      </c>
      <c r="B5" s="702">
        <v>0</v>
      </c>
      <c r="C5" s="702">
        <v>0</v>
      </c>
      <c r="D5" s="702">
        <v>6</v>
      </c>
      <c r="E5" s="702">
        <v>19</v>
      </c>
      <c r="F5" s="702">
        <v>0</v>
      </c>
      <c r="G5" s="702">
        <v>0</v>
      </c>
      <c r="H5" s="702">
        <v>2</v>
      </c>
      <c r="I5" s="702">
        <v>8</v>
      </c>
      <c r="J5" s="702">
        <v>0</v>
      </c>
      <c r="K5" s="702">
        <v>0</v>
      </c>
      <c r="L5" s="702">
        <v>0</v>
      </c>
      <c r="M5" s="702">
        <v>1</v>
      </c>
      <c r="N5" s="702">
        <v>6</v>
      </c>
      <c r="O5" s="702">
        <v>11</v>
      </c>
      <c r="P5" s="702">
        <v>0</v>
      </c>
      <c r="Q5" s="702">
        <v>0</v>
      </c>
      <c r="R5" s="702">
        <v>1</v>
      </c>
      <c r="S5" s="702">
        <v>4</v>
      </c>
      <c r="T5" s="702">
        <v>0</v>
      </c>
      <c r="U5" s="702">
        <v>0</v>
      </c>
      <c r="V5" s="702">
        <v>2</v>
      </c>
      <c r="W5" s="702">
        <v>27</v>
      </c>
      <c r="X5" s="702">
        <v>0</v>
      </c>
      <c r="Y5" s="702">
        <v>0</v>
      </c>
      <c r="Z5" s="702">
        <v>4</v>
      </c>
      <c r="AA5" s="702">
        <v>19</v>
      </c>
      <c r="AB5" s="702">
        <v>0</v>
      </c>
      <c r="AC5" s="702">
        <v>0</v>
      </c>
      <c r="AD5" s="702">
        <v>0</v>
      </c>
      <c r="AE5" s="702">
        <v>0</v>
      </c>
      <c r="AF5" s="702">
        <v>0</v>
      </c>
      <c r="AG5" s="702">
        <v>0</v>
      </c>
      <c r="AH5" s="702">
        <v>1</v>
      </c>
      <c r="AI5" s="702">
        <v>0</v>
      </c>
      <c r="AJ5" s="702">
        <v>0</v>
      </c>
      <c r="AK5" s="702">
        <v>0</v>
      </c>
      <c r="AL5" s="702">
        <v>0</v>
      </c>
      <c r="AM5" s="702">
        <v>0</v>
      </c>
      <c r="AN5" s="702">
        <v>0</v>
      </c>
      <c r="AO5" s="702">
        <v>0</v>
      </c>
      <c r="AP5" s="702">
        <v>0</v>
      </c>
      <c r="AQ5" s="702">
        <v>0</v>
      </c>
      <c r="AR5" s="702">
        <v>0</v>
      </c>
      <c r="AS5" s="702">
        <v>0</v>
      </c>
      <c r="AT5" s="702">
        <v>0</v>
      </c>
      <c r="AU5" s="702">
        <v>0</v>
      </c>
    </row>
    <row r="6" spans="1:47" x14ac:dyDescent="0.3">
      <c r="A6" s="708" t="s">
        <v>179</v>
      </c>
      <c r="B6" s="703">
        <v>0</v>
      </c>
      <c r="C6" s="703">
        <v>0</v>
      </c>
      <c r="D6" s="703">
        <v>10</v>
      </c>
      <c r="E6" s="703">
        <v>11</v>
      </c>
      <c r="F6" s="703">
        <v>0</v>
      </c>
      <c r="G6" s="703">
        <v>0</v>
      </c>
      <c r="H6" s="703">
        <v>1</v>
      </c>
      <c r="I6" s="703">
        <v>6</v>
      </c>
      <c r="J6" s="703">
        <v>0</v>
      </c>
      <c r="K6" s="703">
        <v>0</v>
      </c>
      <c r="L6" s="703">
        <v>1</v>
      </c>
      <c r="M6" s="703">
        <v>0</v>
      </c>
      <c r="N6" s="703">
        <v>5</v>
      </c>
      <c r="O6" s="703">
        <v>17</v>
      </c>
      <c r="P6" s="703">
        <v>1</v>
      </c>
      <c r="Q6" s="703">
        <v>0</v>
      </c>
      <c r="R6" s="703">
        <v>5</v>
      </c>
      <c r="S6" s="703">
        <v>9</v>
      </c>
      <c r="T6" s="703">
        <v>0</v>
      </c>
      <c r="U6" s="703">
        <v>0</v>
      </c>
      <c r="V6" s="703">
        <v>15</v>
      </c>
      <c r="W6" s="703">
        <v>33</v>
      </c>
      <c r="X6" s="703">
        <v>0</v>
      </c>
      <c r="Y6" s="703">
        <v>0</v>
      </c>
      <c r="Z6" s="703">
        <v>9</v>
      </c>
      <c r="AA6" s="703">
        <v>22</v>
      </c>
      <c r="AB6" s="703">
        <v>0</v>
      </c>
      <c r="AC6" s="703">
        <v>1</v>
      </c>
      <c r="AD6" s="703">
        <v>0</v>
      </c>
      <c r="AE6" s="703">
        <v>0</v>
      </c>
      <c r="AF6" s="703">
        <v>0</v>
      </c>
      <c r="AG6" s="703">
        <v>0</v>
      </c>
      <c r="AH6" s="703">
        <v>1</v>
      </c>
      <c r="AI6" s="703">
        <v>0</v>
      </c>
      <c r="AJ6" s="703">
        <v>0</v>
      </c>
      <c r="AK6" s="703">
        <v>0</v>
      </c>
      <c r="AL6" s="703">
        <v>0</v>
      </c>
      <c r="AM6" s="703">
        <v>0</v>
      </c>
      <c r="AN6" s="703">
        <v>0</v>
      </c>
      <c r="AO6" s="703">
        <v>0</v>
      </c>
      <c r="AP6" s="703">
        <v>0</v>
      </c>
      <c r="AQ6" s="703">
        <v>0</v>
      </c>
      <c r="AR6" s="703">
        <v>0</v>
      </c>
      <c r="AS6" s="703">
        <v>0</v>
      </c>
      <c r="AT6" s="703">
        <v>0</v>
      </c>
      <c r="AU6" s="703">
        <v>0</v>
      </c>
    </row>
    <row r="7" spans="1:47" x14ac:dyDescent="0.3">
      <c r="A7" s="708" t="s">
        <v>180</v>
      </c>
      <c r="B7" s="703">
        <v>0</v>
      </c>
      <c r="C7" s="703">
        <v>0</v>
      </c>
      <c r="D7" s="703">
        <v>5</v>
      </c>
      <c r="E7" s="703">
        <v>23</v>
      </c>
      <c r="F7" s="703">
        <v>0</v>
      </c>
      <c r="G7" s="703">
        <v>0</v>
      </c>
      <c r="H7" s="703">
        <v>5</v>
      </c>
      <c r="I7" s="703">
        <v>8</v>
      </c>
      <c r="J7" s="703">
        <v>0</v>
      </c>
      <c r="K7" s="703">
        <v>0</v>
      </c>
      <c r="L7" s="703">
        <v>0</v>
      </c>
      <c r="M7" s="703">
        <v>0</v>
      </c>
      <c r="N7" s="703">
        <v>8</v>
      </c>
      <c r="O7" s="703">
        <v>30</v>
      </c>
      <c r="P7" s="703">
        <v>0</v>
      </c>
      <c r="Q7" s="703">
        <v>3</v>
      </c>
      <c r="R7" s="703">
        <v>2</v>
      </c>
      <c r="S7" s="703">
        <v>12</v>
      </c>
      <c r="T7" s="703">
        <v>0</v>
      </c>
      <c r="U7" s="703">
        <v>1</v>
      </c>
      <c r="V7" s="703">
        <v>7</v>
      </c>
      <c r="W7" s="703">
        <v>21</v>
      </c>
      <c r="X7" s="703">
        <v>0</v>
      </c>
      <c r="Y7" s="703">
        <v>1</v>
      </c>
      <c r="Z7" s="703">
        <v>7</v>
      </c>
      <c r="AA7" s="703">
        <v>17</v>
      </c>
      <c r="AB7" s="703">
        <v>0</v>
      </c>
      <c r="AC7" s="703">
        <v>0</v>
      </c>
      <c r="AD7" s="703">
        <v>0</v>
      </c>
      <c r="AE7" s="703">
        <v>0</v>
      </c>
      <c r="AF7" s="703">
        <v>0</v>
      </c>
      <c r="AG7" s="703">
        <v>0</v>
      </c>
      <c r="AH7" s="703">
        <v>0</v>
      </c>
      <c r="AI7" s="703">
        <v>1</v>
      </c>
      <c r="AJ7" s="703">
        <v>0</v>
      </c>
      <c r="AK7" s="703">
        <v>0</v>
      </c>
      <c r="AL7" s="703">
        <v>0</v>
      </c>
      <c r="AM7" s="703">
        <v>0</v>
      </c>
      <c r="AN7" s="703">
        <v>0</v>
      </c>
      <c r="AO7" s="703">
        <v>0</v>
      </c>
      <c r="AP7" s="703">
        <v>0</v>
      </c>
      <c r="AQ7" s="703">
        <v>0</v>
      </c>
      <c r="AR7" s="703">
        <v>0</v>
      </c>
      <c r="AS7" s="703">
        <v>0</v>
      </c>
      <c r="AT7" s="703">
        <v>0</v>
      </c>
      <c r="AU7" s="703">
        <v>0</v>
      </c>
    </row>
    <row r="8" spans="1:47" x14ac:dyDescent="0.3">
      <c r="A8" s="708" t="s">
        <v>181</v>
      </c>
      <c r="B8" s="703">
        <v>0</v>
      </c>
      <c r="C8" s="703">
        <v>0</v>
      </c>
      <c r="D8" s="703">
        <v>1</v>
      </c>
      <c r="E8" s="703">
        <v>7</v>
      </c>
      <c r="F8" s="703">
        <v>0</v>
      </c>
      <c r="G8" s="703">
        <v>0</v>
      </c>
      <c r="H8" s="703">
        <v>1</v>
      </c>
      <c r="I8" s="703">
        <v>5</v>
      </c>
      <c r="J8" s="703">
        <v>0</v>
      </c>
      <c r="K8" s="703">
        <v>0</v>
      </c>
      <c r="L8" s="703">
        <v>0</v>
      </c>
      <c r="M8" s="703">
        <v>0</v>
      </c>
      <c r="N8" s="703">
        <v>2</v>
      </c>
      <c r="O8" s="703">
        <v>10</v>
      </c>
      <c r="P8" s="703">
        <v>1</v>
      </c>
      <c r="Q8" s="703">
        <v>0</v>
      </c>
      <c r="R8" s="703">
        <v>3</v>
      </c>
      <c r="S8" s="703">
        <v>4</v>
      </c>
      <c r="T8" s="703">
        <v>0</v>
      </c>
      <c r="U8" s="703">
        <v>0</v>
      </c>
      <c r="V8" s="703">
        <v>4</v>
      </c>
      <c r="W8" s="703">
        <v>15</v>
      </c>
      <c r="X8" s="703">
        <v>0</v>
      </c>
      <c r="Y8" s="703">
        <v>0</v>
      </c>
      <c r="Z8" s="703">
        <v>3</v>
      </c>
      <c r="AA8" s="703">
        <v>4</v>
      </c>
      <c r="AB8" s="703">
        <v>1</v>
      </c>
      <c r="AC8" s="703">
        <v>1</v>
      </c>
      <c r="AD8" s="703">
        <v>0</v>
      </c>
      <c r="AE8" s="703">
        <v>0</v>
      </c>
      <c r="AF8" s="703">
        <v>0</v>
      </c>
      <c r="AG8" s="703">
        <v>0</v>
      </c>
      <c r="AH8" s="703">
        <v>0</v>
      </c>
      <c r="AI8" s="703">
        <v>0</v>
      </c>
      <c r="AJ8" s="703">
        <v>0</v>
      </c>
      <c r="AK8" s="703">
        <v>0</v>
      </c>
      <c r="AL8" s="703">
        <v>0</v>
      </c>
      <c r="AM8" s="703">
        <v>0</v>
      </c>
      <c r="AN8" s="703">
        <v>0</v>
      </c>
      <c r="AO8" s="703">
        <v>0</v>
      </c>
      <c r="AP8" s="703">
        <v>0</v>
      </c>
      <c r="AQ8" s="703">
        <v>0</v>
      </c>
      <c r="AR8" s="703">
        <v>0</v>
      </c>
      <c r="AS8" s="703">
        <v>0</v>
      </c>
      <c r="AT8" s="703">
        <v>0</v>
      </c>
      <c r="AU8" s="703">
        <v>0</v>
      </c>
    </row>
    <row r="9" spans="1:47" x14ac:dyDescent="0.3">
      <c r="A9" s="708" t="s">
        <v>182</v>
      </c>
      <c r="B9" s="703">
        <v>0</v>
      </c>
      <c r="C9" s="703">
        <v>0</v>
      </c>
      <c r="D9" s="703">
        <v>1</v>
      </c>
      <c r="E9" s="703">
        <v>3</v>
      </c>
      <c r="F9" s="703">
        <v>0</v>
      </c>
      <c r="G9" s="703">
        <v>0</v>
      </c>
      <c r="H9" s="703">
        <v>0</v>
      </c>
      <c r="I9" s="703">
        <v>1</v>
      </c>
      <c r="J9" s="703">
        <v>0</v>
      </c>
      <c r="K9" s="703">
        <v>0</v>
      </c>
      <c r="L9" s="703">
        <v>0</v>
      </c>
      <c r="M9" s="703">
        <v>0</v>
      </c>
      <c r="N9" s="703">
        <v>3</v>
      </c>
      <c r="O9" s="706">
        <v>13</v>
      </c>
      <c r="P9" s="703">
        <v>0</v>
      </c>
      <c r="Q9" s="703">
        <v>0</v>
      </c>
      <c r="R9" s="703">
        <v>1</v>
      </c>
      <c r="S9" s="703">
        <v>1</v>
      </c>
      <c r="T9" s="703">
        <v>0</v>
      </c>
      <c r="U9" s="703">
        <v>0</v>
      </c>
      <c r="V9" s="703">
        <v>6</v>
      </c>
      <c r="W9" s="703">
        <v>32</v>
      </c>
      <c r="X9" s="703">
        <v>0</v>
      </c>
      <c r="Y9" s="703">
        <v>0</v>
      </c>
      <c r="Z9" s="703">
        <v>5</v>
      </c>
      <c r="AA9" s="703">
        <v>5</v>
      </c>
      <c r="AB9" s="703">
        <v>0</v>
      </c>
      <c r="AC9" s="703">
        <v>0</v>
      </c>
      <c r="AD9" s="703">
        <v>0</v>
      </c>
      <c r="AE9" s="703">
        <v>0</v>
      </c>
      <c r="AF9" s="703">
        <v>0</v>
      </c>
      <c r="AG9" s="703">
        <v>0</v>
      </c>
      <c r="AH9" s="703">
        <v>0</v>
      </c>
      <c r="AI9" s="703">
        <v>0</v>
      </c>
      <c r="AJ9" s="703">
        <v>0</v>
      </c>
      <c r="AK9" s="703">
        <v>0</v>
      </c>
      <c r="AL9" s="703">
        <v>0</v>
      </c>
      <c r="AM9" s="703">
        <v>0</v>
      </c>
      <c r="AN9" s="703">
        <v>0</v>
      </c>
      <c r="AO9" s="703">
        <v>0</v>
      </c>
      <c r="AP9" s="703">
        <v>0</v>
      </c>
      <c r="AQ9" s="703">
        <v>0</v>
      </c>
      <c r="AR9" s="703">
        <v>0</v>
      </c>
      <c r="AS9" s="703">
        <v>0</v>
      </c>
      <c r="AT9" s="703">
        <v>0</v>
      </c>
      <c r="AU9" s="703">
        <v>0</v>
      </c>
    </row>
    <row r="10" spans="1:47" x14ac:dyDescent="0.3">
      <c r="A10" s="708" t="s">
        <v>183</v>
      </c>
      <c r="B10" s="703">
        <v>0</v>
      </c>
      <c r="C10" s="703">
        <v>0</v>
      </c>
      <c r="D10" s="703">
        <v>6</v>
      </c>
      <c r="E10" s="703">
        <v>5</v>
      </c>
      <c r="F10" s="703">
        <v>0</v>
      </c>
      <c r="G10" s="703">
        <v>0</v>
      </c>
      <c r="H10" s="703">
        <v>0</v>
      </c>
      <c r="I10" s="703">
        <v>4</v>
      </c>
      <c r="J10" s="703">
        <v>0</v>
      </c>
      <c r="K10" s="703">
        <v>0</v>
      </c>
      <c r="L10" s="703">
        <v>0</v>
      </c>
      <c r="M10" s="703">
        <v>0</v>
      </c>
      <c r="N10" s="703">
        <v>4</v>
      </c>
      <c r="O10" s="703">
        <v>6</v>
      </c>
      <c r="P10" s="703">
        <v>0</v>
      </c>
      <c r="Q10" s="703">
        <v>0</v>
      </c>
      <c r="R10" s="703">
        <v>2</v>
      </c>
      <c r="S10" s="703">
        <v>1</v>
      </c>
      <c r="T10" s="703">
        <v>0</v>
      </c>
      <c r="U10" s="703">
        <v>0</v>
      </c>
      <c r="V10" s="703">
        <v>3</v>
      </c>
      <c r="W10" s="703">
        <v>7</v>
      </c>
      <c r="X10" s="703">
        <v>0</v>
      </c>
      <c r="Y10" s="703">
        <v>0</v>
      </c>
      <c r="Z10" s="703">
        <v>3</v>
      </c>
      <c r="AA10" s="703">
        <v>8</v>
      </c>
      <c r="AB10" s="703">
        <v>0</v>
      </c>
      <c r="AC10" s="703">
        <v>1</v>
      </c>
      <c r="AD10" s="703">
        <v>0</v>
      </c>
      <c r="AE10" s="703">
        <v>0</v>
      </c>
      <c r="AF10" s="703">
        <v>0</v>
      </c>
      <c r="AG10" s="703">
        <v>0</v>
      </c>
      <c r="AH10" s="703">
        <v>0</v>
      </c>
      <c r="AI10" s="703">
        <v>0</v>
      </c>
      <c r="AJ10" s="703">
        <v>0</v>
      </c>
      <c r="AK10" s="703">
        <v>0</v>
      </c>
      <c r="AL10" s="703">
        <v>0</v>
      </c>
      <c r="AM10" s="703">
        <v>0</v>
      </c>
      <c r="AN10" s="703">
        <v>0</v>
      </c>
      <c r="AO10" s="703">
        <v>0</v>
      </c>
      <c r="AP10" s="703">
        <v>0</v>
      </c>
      <c r="AQ10" s="703">
        <v>0</v>
      </c>
      <c r="AR10" s="703">
        <v>0</v>
      </c>
      <c r="AS10" s="703">
        <v>0</v>
      </c>
      <c r="AT10" s="703">
        <v>0</v>
      </c>
      <c r="AU10" s="703">
        <v>0</v>
      </c>
    </row>
    <row r="11" spans="1:47" x14ac:dyDescent="0.3">
      <c r="A11" s="708" t="s">
        <v>287</v>
      </c>
      <c r="B11" s="703">
        <v>0</v>
      </c>
      <c r="C11" s="703">
        <v>0</v>
      </c>
      <c r="D11" s="703">
        <v>1</v>
      </c>
      <c r="E11" s="703">
        <v>3</v>
      </c>
      <c r="F11" s="703">
        <v>0</v>
      </c>
      <c r="G11" s="703">
        <v>0</v>
      </c>
      <c r="H11" s="703">
        <v>0</v>
      </c>
      <c r="I11" s="703">
        <v>1</v>
      </c>
      <c r="J11" s="703">
        <v>0</v>
      </c>
      <c r="K11" s="703">
        <v>0</v>
      </c>
      <c r="L11" s="703">
        <v>0</v>
      </c>
      <c r="M11" s="703">
        <v>0</v>
      </c>
      <c r="N11" s="703">
        <v>0</v>
      </c>
      <c r="O11" s="703">
        <v>0</v>
      </c>
      <c r="P11" s="703">
        <v>0</v>
      </c>
      <c r="Q11" s="703">
        <v>0</v>
      </c>
      <c r="R11" s="703">
        <v>0</v>
      </c>
      <c r="S11" s="703">
        <v>0</v>
      </c>
      <c r="T11" s="703">
        <v>0</v>
      </c>
      <c r="U11" s="703">
        <v>0</v>
      </c>
      <c r="V11" s="703">
        <v>5</v>
      </c>
      <c r="W11" s="703">
        <v>3</v>
      </c>
      <c r="X11" s="703">
        <v>0</v>
      </c>
      <c r="Y11" s="703">
        <v>0</v>
      </c>
      <c r="Z11" s="703">
        <v>1</v>
      </c>
      <c r="AA11" s="703">
        <v>3</v>
      </c>
      <c r="AB11" s="703">
        <v>0</v>
      </c>
      <c r="AC11" s="703">
        <v>0</v>
      </c>
      <c r="AD11" s="703">
        <v>0</v>
      </c>
      <c r="AE11" s="703">
        <v>0</v>
      </c>
      <c r="AF11" s="703">
        <v>0</v>
      </c>
      <c r="AG11" s="703">
        <v>0</v>
      </c>
      <c r="AH11" s="703">
        <v>0</v>
      </c>
      <c r="AI11" s="703">
        <v>0</v>
      </c>
      <c r="AJ11" s="703">
        <v>0</v>
      </c>
      <c r="AK11" s="703">
        <v>0</v>
      </c>
      <c r="AL11" s="703">
        <v>0</v>
      </c>
      <c r="AM11" s="703">
        <v>0</v>
      </c>
      <c r="AN11" s="703">
        <v>0</v>
      </c>
      <c r="AO11" s="703">
        <v>0</v>
      </c>
      <c r="AP11" s="703">
        <v>0</v>
      </c>
      <c r="AQ11" s="703">
        <v>0</v>
      </c>
      <c r="AR11" s="703">
        <v>0</v>
      </c>
      <c r="AS11" s="703">
        <v>0</v>
      </c>
      <c r="AT11" s="703">
        <v>0</v>
      </c>
      <c r="AU11" s="703">
        <v>0</v>
      </c>
    </row>
    <row r="12" spans="1:47" x14ac:dyDescent="0.3">
      <c r="A12" s="708" t="s">
        <v>185</v>
      </c>
      <c r="B12" s="703">
        <v>0</v>
      </c>
      <c r="C12" s="703">
        <v>0</v>
      </c>
      <c r="D12" s="703">
        <v>17</v>
      </c>
      <c r="E12" s="703">
        <v>21</v>
      </c>
      <c r="F12" s="703">
        <v>0</v>
      </c>
      <c r="G12" s="703">
        <v>1</v>
      </c>
      <c r="H12" s="703">
        <v>4</v>
      </c>
      <c r="I12" s="703">
        <v>6</v>
      </c>
      <c r="J12" s="703">
        <v>0</v>
      </c>
      <c r="K12" s="703">
        <v>0</v>
      </c>
      <c r="L12" s="703">
        <v>0</v>
      </c>
      <c r="M12" s="703">
        <v>0</v>
      </c>
      <c r="N12" s="703">
        <v>7</v>
      </c>
      <c r="O12" s="703">
        <v>9</v>
      </c>
      <c r="P12" s="703">
        <v>1</v>
      </c>
      <c r="Q12" s="703">
        <v>0</v>
      </c>
      <c r="R12" s="703">
        <v>0</v>
      </c>
      <c r="S12" s="703">
        <v>11</v>
      </c>
      <c r="T12" s="703">
        <v>0</v>
      </c>
      <c r="U12" s="703">
        <v>0</v>
      </c>
      <c r="V12" s="703">
        <v>6</v>
      </c>
      <c r="W12" s="703">
        <v>19</v>
      </c>
      <c r="X12" s="703">
        <v>0</v>
      </c>
      <c r="Y12" s="703">
        <v>0</v>
      </c>
      <c r="Z12" s="703">
        <v>5</v>
      </c>
      <c r="AA12" s="703">
        <v>10</v>
      </c>
      <c r="AB12" s="703">
        <v>1</v>
      </c>
      <c r="AC12" s="703">
        <v>0</v>
      </c>
      <c r="AD12" s="703">
        <v>0</v>
      </c>
      <c r="AE12" s="703">
        <v>0</v>
      </c>
      <c r="AF12" s="703">
        <v>0</v>
      </c>
      <c r="AG12" s="703">
        <v>0</v>
      </c>
      <c r="AH12" s="703">
        <v>0</v>
      </c>
      <c r="AI12" s="703">
        <v>1</v>
      </c>
      <c r="AJ12" s="703">
        <v>0</v>
      </c>
      <c r="AK12" s="703">
        <v>0</v>
      </c>
      <c r="AL12" s="703">
        <v>0</v>
      </c>
      <c r="AM12" s="703">
        <v>0</v>
      </c>
      <c r="AN12" s="703">
        <v>0</v>
      </c>
      <c r="AO12" s="703">
        <v>0</v>
      </c>
      <c r="AP12" s="703">
        <v>0</v>
      </c>
      <c r="AQ12" s="703">
        <v>0</v>
      </c>
      <c r="AR12" s="703">
        <v>0</v>
      </c>
      <c r="AS12" s="703">
        <v>0</v>
      </c>
      <c r="AT12" s="703">
        <v>0</v>
      </c>
      <c r="AU12" s="703">
        <v>0</v>
      </c>
    </row>
    <row r="13" spans="1:47" x14ac:dyDescent="0.3">
      <c r="A13" s="708" t="s">
        <v>186</v>
      </c>
      <c r="B13" s="703">
        <v>1</v>
      </c>
      <c r="C13" s="703">
        <v>0</v>
      </c>
      <c r="D13" s="703">
        <v>3</v>
      </c>
      <c r="E13" s="703">
        <v>8</v>
      </c>
      <c r="F13" s="703">
        <v>0</v>
      </c>
      <c r="G13" s="703">
        <v>0</v>
      </c>
      <c r="H13" s="703">
        <v>1</v>
      </c>
      <c r="I13" s="703">
        <v>1</v>
      </c>
      <c r="J13" s="703">
        <v>0</v>
      </c>
      <c r="K13" s="703">
        <v>0</v>
      </c>
      <c r="L13" s="703">
        <v>0</v>
      </c>
      <c r="M13" s="703">
        <v>0</v>
      </c>
      <c r="N13" s="703">
        <v>1</v>
      </c>
      <c r="O13" s="703">
        <v>7</v>
      </c>
      <c r="P13" s="703">
        <v>0</v>
      </c>
      <c r="Q13" s="703">
        <v>0</v>
      </c>
      <c r="R13" s="703">
        <v>1</v>
      </c>
      <c r="S13" s="703">
        <v>2</v>
      </c>
      <c r="T13" s="703">
        <v>0</v>
      </c>
      <c r="U13" s="703">
        <v>0</v>
      </c>
      <c r="V13" s="703">
        <v>1</v>
      </c>
      <c r="W13" s="703">
        <v>0</v>
      </c>
      <c r="X13" s="703">
        <v>0</v>
      </c>
      <c r="Y13" s="703">
        <v>0</v>
      </c>
      <c r="Z13" s="703">
        <v>0</v>
      </c>
      <c r="AA13" s="703">
        <v>0</v>
      </c>
      <c r="AB13" s="703">
        <v>0</v>
      </c>
      <c r="AC13" s="703">
        <v>0</v>
      </c>
      <c r="AD13" s="703">
        <v>0</v>
      </c>
      <c r="AE13" s="703">
        <v>0</v>
      </c>
      <c r="AF13" s="703">
        <v>0</v>
      </c>
      <c r="AG13" s="703">
        <v>0</v>
      </c>
      <c r="AH13" s="703">
        <v>0</v>
      </c>
      <c r="AI13" s="703">
        <v>0</v>
      </c>
      <c r="AJ13" s="703">
        <v>0</v>
      </c>
      <c r="AK13" s="703">
        <v>0</v>
      </c>
      <c r="AL13" s="703">
        <v>0</v>
      </c>
      <c r="AM13" s="703">
        <v>0</v>
      </c>
      <c r="AN13" s="703">
        <v>0</v>
      </c>
      <c r="AO13" s="703">
        <v>0</v>
      </c>
      <c r="AP13" s="703">
        <v>0</v>
      </c>
      <c r="AQ13" s="703">
        <v>0</v>
      </c>
      <c r="AR13" s="703">
        <v>0</v>
      </c>
      <c r="AS13" s="703">
        <v>0</v>
      </c>
      <c r="AT13" s="703">
        <v>0</v>
      </c>
      <c r="AU13" s="703">
        <v>0</v>
      </c>
    </row>
    <row r="14" spans="1:47" x14ac:dyDescent="0.3">
      <c r="A14" s="708" t="s">
        <v>263</v>
      </c>
      <c r="B14" s="703">
        <v>0</v>
      </c>
      <c r="C14" s="703">
        <v>0</v>
      </c>
      <c r="D14" s="703">
        <v>6</v>
      </c>
      <c r="E14" s="703">
        <v>15</v>
      </c>
      <c r="F14" s="703">
        <v>0</v>
      </c>
      <c r="G14" s="703">
        <v>0</v>
      </c>
      <c r="H14" s="703">
        <v>3</v>
      </c>
      <c r="I14" s="703">
        <v>3</v>
      </c>
      <c r="J14" s="703">
        <v>0</v>
      </c>
      <c r="K14" s="703">
        <v>0</v>
      </c>
      <c r="L14" s="703">
        <v>0</v>
      </c>
      <c r="M14" s="703">
        <v>0</v>
      </c>
      <c r="N14" s="703">
        <v>0</v>
      </c>
      <c r="O14" s="703">
        <v>9</v>
      </c>
      <c r="P14" s="703">
        <v>0</v>
      </c>
      <c r="Q14" s="703">
        <v>0</v>
      </c>
      <c r="R14" s="703">
        <v>4</v>
      </c>
      <c r="S14" s="703">
        <v>12</v>
      </c>
      <c r="T14" s="703">
        <v>0</v>
      </c>
      <c r="U14" s="703">
        <v>0</v>
      </c>
      <c r="V14" s="703">
        <v>0</v>
      </c>
      <c r="W14" s="703">
        <v>3</v>
      </c>
      <c r="X14" s="703">
        <v>0</v>
      </c>
      <c r="Y14" s="703">
        <v>1</v>
      </c>
      <c r="Z14" s="703">
        <v>7</v>
      </c>
      <c r="AA14" s="703">
        <v>4</v>
      </c>
      <c r="AB14" s="703">
        <v>1</v>
      </c>
      <c r="AC14" s="703">
        <v>0</v>
      </c>
      <c r="AD14" s="703">
        <v>0</v>
      </c>
      <c r="AE14" s="703">
        <v>0</v>
      </c>
      <c r="AF14" s="703">
        <v>0</v>
      </c>
      <c r="AG14" s="703">
        <v>0</v>
      </c>
      <c r="AH14" s="703">
        <v>0</v>
      </c>
      <c r="AI14" s="703">
        <v>0</v>
      </c>
      <c r="AJ14" s="703">
        <v>0</v>
      </c>
      <c r="AK14" s="703">
        <v>0</v>
      </c>
      <c r="AL14" s="703">
        <v>0</v>
      </c>
      <c r="AM14" s="703">
        <v>0</v>
      </c>
      <c r="AN14" s="703">
        <v>0</v>
      </c>
      <c r="AO14" s="703">
        <v>0</v>
      </c>
      <c r="AP14" s="703">
        <v>0</v>
      </c>
      <c r="AQ14" s="703">
        <v>0</v>
      </c>
      <c r="AR14" s="703">
        <v>0</v>
      </c>
      <c r="AS14" s="703">
        <v>0</v>
      </c>
      <c r="AT14" s="703">
        <v>0</v>
      </c>
      <c r="AU14" s="703">
        <v>0</v>
      </c>
    </row>
    <row r="15" spans="1:47" x14ac:dyDescent="0.3">
      <c r="A15" s="708" t="s">
        <v>188</v>
      </c>
      <c r="B15" s="703">
        <v>0</v>
      </c>
      <c r="C15" s="703">
        <v>0</v>
      </c>
      <c r="D15" s="703">
        <v>4</v>
      </c>
      <c r="E15" s="703">
        <v>7</v>
      </c>
      <c r="F15" s="703">
        <v>0</v>
      </c>
      <c r="G15" s="703">
        <v>0</v>
      </c>
      <c r="H15" s="703">
        <v>0</v>
      </c>
      <c r="I15" s="703">
        <v>2</v>
      </c>
      <c r="J15" s="703">
        <v>0</v>
      </c>
      <c r="K15" s="703">
        <v>0</v>
      </c>
      <c r="L15" s="703">
        <v>0</v>
      </c>
      <c r="M15" s="703">
        <v>0</v>
      </c>
      <c r="N15" s="703">
        <v>2</v>
      </c>
      <c r="O15" s="703">
        <v>0</v>
      </c>
      <c r="P15" s="703">
        <v>0</v>
      </c>
      <c r="Q15" s="703">
        <v>0</v>
      </c>
      <c r="R15" s="703">
        <v>1</v>
      </c>
      <c r="S15" s="703">
        <v>2</v>
      </c>
      <c r="T15" s="703">
        <v>0</v>
      </c>
      <c r="U15" s="703">
        <v>0</v>
      </c>
      <c r="V15" s="703">
        <v>4</v>
      </c>
      <c r="W15" s="703">
        <v>4</v>
      </c>
      <c r="X15" s="703">
        <v>0</v>
      </c>
      <c r="Y15" s="703">
        <v>0</v>
      </c>
      <c r="Z15" s="703">
        <v>2</v>
      </c>
      <c r="AA15" s="703">
        <v>2</v>
      </c>
      <c r="AB15" s="703">
        <v>0</v>
      </c>
      <c r="AC15" s="703">
        <v>0</v>
      </c>
      <c r="AD15" s="703">
        <v>0</v>
      </c>
      <c r="AE15" s="703">
        <v>0</v>
      </c>
      <c r="AF15" s="703">
        <v>0</v>
      </c>
      <c r="AG15" s="703">
        <v>0</v>
      </c>
      <c r="AH15" s="703">
        <v>0</v>
      </c>
      <c r="AI15" s="703">
        <v>0</v>
      </c>
      <c r="AJ15" s="703">
        <v>0</v>
      </c>
      <c r="AK15" s="703">
        <v>0</v>
      </c>
      <c r="AL15" s="703">
        <v>0</v>
      </c>
      <c r="AM15" s="703">
        <v>0</v>
      </c>
      <c r="AN15" s="703">
        <v>0</v>
      </c>
      <c r="AO15" s="703">
        <v>0</v>
      </c>
      <c r="AP15" s="703">
        <v>0</v>
      </c>
      <c r="AQ15" s="703">
        <v>0</v>
      </c>
      <c r="AR15" s="703">
        <v>0</v>
      </c>
      <c r="AS15" s="703">
        <v>0</v>
      </c>
      <c r="AT15" s="703">
        <v>0</v>
      </c>
      <c r="AU15" s="703">
        <v>0</v>
      </c>
    </row>
    <row r="16" spans="1:47" x14ac:dyDescent="0.3">
      <c r="A16" s="708" t="s">
        <v>189</v>
      </c>
      <c r="B16" s="703">
        <v>0</v>
      </c>
      <c r="C16" s="703">
        <v>0</v>
      </c>
      <c r="D16" s="703">
        <v>0</v>
      </c>
      <c r="E16" s="703">
        <v>4</v>
      </c>
      <c r="F16" s="703">
        <v>0</v>
      </c>
      <c r="G16" s="703">
        <v>1</v>
      </c>
      <c r="H16" s="703">
        <v>2</v>
      </c>
      <c r="I16" s="703">
        <v>5</v>
      </c>
      <c r="J16" s="703">
        <v>0</v>
      </c>
      <c r="K16" s="703">
        <v>0</v>
      </c>
      <c r="L16" s="703">
        <v>0</v>
      </c>
      <c r="M16" s="703">
        <v>0</v>
      </c>
      <c r="N16" s="703">
        <v>1</v>
      </c>
      <c r="O16" s="703">
        <v>1</v>
      </c>
      <c r="P16" s="703">
        <v>0</v>
      </c>
      <c r="Q16" s="703">
        <v>0</v>
      </c>
      <c r="R16" s="703">
        <v>0</v>
      </c>
      <c r="S16" s="703">
        <v>0</v>
      </c>
      <c r="T16" s="703">
        <v>0</v>
      </c>
      <c r="U16" s="703">
        <v>0</v>
      </c>
      <c r="V16" s="703">
        <v>0</v>
      </c>
      <c r="W16" s="703">
        <v>2</v>
      </c>
      <c r="X16" s="703">
        <v>0</v>
      </c>
      <c r="Y16" s="703">
        <v>0</v>
      </c>
      <c r="Z16" s="703">
        <v>2</v>
      </c>
      <c r="AA16" s="703">
        <v>2</v>
      </c>
      <c r="AB16" s="703">
        <v>0</v>
      </c>
      <c r="AC16" s="703">
        <v>0</v>
      </c>
      <c r="AD16" s="703">
        <v>0</v>
      </c>
      <c r="AE16" s="703">
        <v>0</v>
      </c>
      <c r="AF16" s="703">
        <v>0</v>
      </c>
      <c r="AG16" s="703">
        <v>0</v>
      </c>
      <c r="AH16" s="703">
        <v>0</v>
      </c>
      <c r="AI16" s="703">
        <v>0</v>
      </c>
      <c r="AJ16" s="703">
        <v>0</v>
      </c>
      <c r="AK16" s="703">
        <v>0</v>
      </c>
      <c r="AL16" s="703">
        <v>0</v>
      </c>
      <c r="AM16" s="703">
        <v>0</v>
      </c>
      <c r="AN16" s="703">
        <v>0</v>
      </c>
      <c r="AO16" s="703">
        <v>0</v>
      </c>
      <c r="AP16" s="703">
        <v>0</v>
      </c>
      <c r="AQ16" s="703">
        <v>0</v>
      </c>
      <c r="AR16" s="703">
        <v>0</v>
      </c>
      <c r="AS16" s="703">
        <v>0</v>
      </c>
      <c r="AT16" s="703">
        <v>0</v>
      </c>
      <c r="AU16" s="703">
        <v>0</v>
      </c>
    </row>
    <row r="17" spans="1:47" x14ac:dyDescent="0.3">
      <c r="A17" s="708" t="s">
        <v>190</v>
      </c>
      <c r="B17" s="703">
        <v>0</v>
      </c>
      <c r="C17" s="703">
        <v>0</v>
      </c>
      <c r="D17" s="703">
        <v>3</v>
      </c>
      <c r="E17" s="703">
        <v>11</v>
      </c>
      <c r="F17" s="703">
        <v>1</v>
      </c>
      <c r="G17" s="703">
        <v>0</v>
      </c>
      <c r="H17" s="703">
        <v>1</v>
      </c>
      <c r="I17" s="703">
        <v>2</v>
      </c>
      <c r="J17" s="703">
        <v>0</v>
      </c>
      <c r="K17" s="703">
        <v>0</v>
      </c>
      <c r="L17" s="703">
        <v>0</v>
      </c>
      <c r="M17" s="703">
        <v>0</v>
      </c>
      <c r="N17" s="703">
        <v>1</v>
      </c>
      <c r="O17" s="703">
        <v>4</v>
      </c>
      <c r="P17" s="703">
        <v>1</v>
      </c>
      <c r="Q17" s="703">
        <v>0</v>
      </c>
      <c r="R17" s="703">
        <v>0</v>
      </c>
      <c r="S17" s="703">
        <v>2</v>
      </c>
      <c r="T17" s="703">
        <v>0</v>
      </c>
      <c r="U17" s="703">
        <v>0</v>
      </c>
      <c r="V17" s="703">
        <v>5</v>
      </c>
      <c r="W17" s="703">
        <v>11</v>
      </c>
      <c r="X17" s="703">
        <v>0</v>
      </c>
      <c r="Y17" s="703">
        <v>0</v>
      </c>
      <c r="Z17" s="703">
        <v>1</v>
      </c>
      <c r="AA17" s="703">
        <v>1</v>
      </c>
      <c r="AB17" s="703">
        <v>0</v>
      </c>
      <c r="AC17" s="703">
        <v>0</v>
      </c>
      <c r="AD17" s="703">
        <v>0</v>
      </c>
      <c r="AE17" s="703">
        <v>0</v>
      </c>
      <c r="AF17" s="703">
        <v>0</v>
      </c>
      <c r="AG17" s="703">
        <v>0</v>
      </c>
      <c r="AH17" s="703">
        <v>0</v>
      </c>
      <c r="AI17" s="703">
        <v>0</v>
      </c>
      <c r="AJ17" s="703">
        <v>0</v>
      </c>
      <c r="AK17" s="703">
        <v>0</v>
      </c>
      <c r="AL17" s="703">
        <v>0</v>
      </c>
      <c r="AM17" s="703">
        <v>0</v>
      </c>
      <c r="AN17" s="703">
        <v>0</v>
      </c>
      <c r="AO17" s="703">
        <v>0</v>
      </c>
      <c r="AP17" s="703">
        <v>0</v>
      </c>
      <c r="AQ17" s="703">
        <v>0</v>
      </c>
      <c r="AR17" s="703">
        <v>0</v>
      </c>
      <c r="AS17" s="703">
        <v>0</v>
      </c>
      <c r="AT17" s="703">
        <v>0</v>
      </c>
      <c r="AU17" s="703">
        <v>0</v>
      </c>
    </row>
    <row r="18" spans="1:47" x14ac:dyDescent="0.3">
      <c r="A18" s="708" t="s">
        <v>191</v>
      </c>
      <c r="B18" s="703">
        <v>0</v>
      </c>
      <c r="C18" s="703">
        <v>0</v>
      </c>
      <c r="D18" s="703">
        <v>4</v>
      </c>
      <c r="E18" s="703">
        <v>9</v>
      </c>
      <c r="F18" s="703">
        <v>0</v>
      </c>
      <c r="G18" s="703">
        <v>1</v>
      </c>
      <c r="H18" s="703">
        <v>0</v>
      </c>
      <c r="I18" s="703">
        <v>6</v>
      </c>
      <c r="J18" s="703">
        <v>0</v>
      </c>
      <c r="K18" s="703">
        <v>0</v>
      </c>
      <c r="L18" s="703">
        <v>0</v>
      </c>
      <c r="M18" s="703">
        <v>0</v>
      </c>
      <c r="N18" s="703">
        <v>4</v>
      </c>
      <c r="O18" s="703">
        <v>12</v>
      </c>
      <c r="P18" s="703">
        <v>0</v>
      </c>
      <c r="Q18" s="703">
        <v>0</v>
      </c>
      <c r="R18" s="703">
        <v>1</v>
      </c>
      <c r="S18" s="703">
        <v>5</v>
      </c>
      <c r="T18" s="703">
        <v>0</v>
      </c>
      <c r="U18" s="703">
        <v>0</v>
      </c>
      <c r="V18" s="703">
        <v>4</v>
      </c>
      <c r="W18" s="703">
        <v>9</v>
      </c>
      <c r="X18" s="703">
        <v>0</v>
      </c>
      <c r="Y18" s="703">
        <v>0</v>
      </c>
      <c r="Z18" s="703">
        <v>4</v>
      </c>
      <c r="AA18" s="703">
        <v>3</v>
      </c>
      <c r="AB18" s="703">
        <v>0</v>
      </c>
      <c r="AC18" s="703">
        <v>1</v>
      </c>
      <c r="AD18" s="703">
        <v>0</v>
      </c>
      <c r="AE18" s="703">
        <v>0</v>
      </c>
      <c r="AF18" s="703">
        <v>0</v>
      </c>
      <c r="AG18" s="703">
        <v>0</v>
      </c>
      <c r="AH18" s="703">
        <v>0</v>
      </c>
      <c r="AI18" s="703">
        <v>0</v>
      </c>
      <c r="AJ18" s="703">
        <v>0</v>
      </c>
      <c r="AK18" s="703">
        <v>0</v>
      </c>
      <c r="AL18" s="703">
        <v>0</v>
      </c>
      <c r="AM18" s="703">
        <v>0</v>
      </c>
      <c r="AN18" s="703">
        <v>0</v>
      </c>
      <c r="AO18" s="703">
        <v>0</v>
      </c>
      <c r="AP18" s="703">
        <v>0</v>
      </c>
      <c r="AQ18" s="703">
        <v>0</v>
      </c>
      <c r="AR18" s="703">
        <v>0</v>
      </c>
      <c r="AS18" s="703">
        <v>0</v>
      </c>
      <c r="AT18" s="703">
        <v>0</v>
      </c>
      <c r="AU18" s="703">
        <v>0</v>
      </c>
    </row>
    <row r="19" spans="1:47" x14ac:dyDescent="0.3">
      <c r="A19" s="708" t="s">
        <v>192</v>
      </c>
      <c r="B19" s="703">
        <v>0</v>
      </c>
      <c r="C19" s="703">
        <v>0</v>
      </c>
      <c r="D19" s="703">
        <v>4</v>
      </c>
      <c r="E19" s="703">
        <v>15</v>
      </c>
      <c r="F19" s="703">
        <v>0</v>
      </c>
      <c r="G19" s="703">
        <v>0</v>
      </c>
      <c r="H19" s="703">
        <v>2</v>
      </c>
      <c r="I19" s="703">
        <v>2</v>
      </c>
      <c r="J19" s="703">
        <v>0</v>
      </c>
      <c r="K19" s="703">
        <v>0</v>
      </c>
      <c r="L19" s="703">
        <v>0</v>
      </c>
      <c r="M19" s="703">
        <v>0</v>
      </c>
      <c r="N19" s="703">
        <v>4</v>
      </c>
      <c r="O19" s="703">
        <v>18</v>
      </c>
      <c r="P19" s="703">
        <v>0</v>
      </c>
      <c r="Q19" s="703">
        <v>0</v>
      </c>
      <c r="R19" s="703">
        <v>0</v>
      </c>
      <c r="S19" s="703">
        <v>7</v>
      </c>
      <c r="T19" s="703">
        <v>0</v>
      </c>
      <c r="U19" s="703">
        <v>0</v>
      </c>
      <c r="V19" s="703">
        <v>16</v>
      </c>
      <c r="W19" s="703">
        <v>27</v>
      </c>
      <c r="X19" s="703">
        <v>0</v>
      </c>
      <c r="Y19" s="703">
        <v>0</v>
      </c>
      <c r="Z19" s="703">
        <v>5</v>
      </c>
      <c r="AA19" s="703">
        <v>19</v>
      </c>
      <c r="AB19" s="703">
        <v>1</v>
      </c>
      <c r="AC19" s="703">
        <v>0</v>
      </c>
      <c r="AD19" s="703">
        <v>0</v>
      </c>
      <c r="AE19" s="703">
        <v>1</v>
      </c>
      <c r="AF19" s="703">
        <v>0</v>
      </c>
      <c r="AG19" s="703">
        <v>0</v>
      </c>
      <c r="AH19" s="703">
        <v>0</v>
      </c>
      <c r="AI19" s="703">
        <v>0</v>
      </c>
      <c r="AJ19" s="703">
        <v>0</v>
      </c>
      <c r="AK19" s="703">
        <v>0</v>
      </c>
      <c r="AL19" s="703">
        <v>0</v>
      </c>
      <c r="AM19" s="703">
        <v>0</v>
      </c>
      <c r="AN19" s="703">
        <v>0</v>
      </c>
      <c r="AO19" s="703">
        <v>0</v>
      </c>
      <c r="AP19" s="703">
        <v>0</v>
      </c>
      <c r="AQ19" s="703">
        <v>0</v>
      </c>
      <c r="AR19" s="703">
        <v>0</v>
      </c>
      <c r="AS19" s="703">
        <v>0</v>
      </c>
      <c r="AT19" s="703">
        <v>0</v>
      </c>
      <c r="AU19" s="703">
        <v>0</v>
      </c>
    </row>
    <row r="20" spans="1:47" x14ac:dyDescent="0.3">
      <c r="A20" s="708" t="s">
        <v>193</v>
      </c>
      <c r="B20" s="703">
        <v>0</v>
      </c>
      <c r="C20" s="703">
        <v>0</v>
      </c>
      <c r="D20" s="703">
        <v>2</v>
      </c>
      <c r="E20" s="703">
        <v>3</v>
      </c>
      <c r="F20" s="703">
        <v>0</v>
      </c>
      <c r="G20" s="703">
        <v>0</v>
      </c>
      <c r="H20" s="703">
        <v>0</v>
      </c>
      <c r="I20" s="703">
        <v>1</v>
      </c>
      <c r="J20" s="703">
        <v>0</v>
      </c>
      <c r="K20" s="703">
        <v>0</v>
      </c>
      <c r="L20" s="703">
        <v>0</v>
      </c>
      <c r="M20" s="703">
        <v>0</v>
      </c>
      <c r="N20" s="703">
        <v>4</v>
      </c>
      <c r="O20" s="703">
        <v>10</v>
      </c>
      <c r="P20" s="703">
        <v>0</v>
      </c>
      <c r="Q20" s="703">
        <v>0</v>
      </c>
      <c r="R20" s="703">
        <v>2</v>
      </c>
      <c r="S20" s="703">
        <v>0</v>
      </c>
      <c r="T20" s="703">
        <v>0</v>
      </c>
      <c r="U20" s="703">
        <v>0</v>
      </c>
      <c r="V20" s="703">
        <v>0</v>
      </c>
      <c r="W20" s="703">
        <v>1</v>
      </c>
      <c r="X20" s="703">
        <v>0</v>
      </c>
      <c r="Y20" s="703">
        <v>0</v>
      </c>
      <c r="Z20" s="703">
        <v>0</v>
      </c>
      <c r="AA20" s="703">
        <v>1</v>
      </c>
      <c r="AB20" s="703">
        <v>0</v>
      </c>
      <c r="AC20" s="703">
        <v>0</v>
      </c>
      <c r="AD20" s="703">
        <v>0</v>
      </c>
      <c r="AE20" s="703">
        <v>0</v>
      </c>
      <c r="AF20" s="703">
        <v>0</v>
      </c>
      <c r="AG20" s="703">
        <v>0</v>
      </c>
      <c r="AH20" s="703">
        <v>0</v>
      </c>
      <c r="AI20" s="703">
        <v>0</v>
      </c>
      <c r="AJ20" s="703">
        <v>0</v>
      </c>
      <c r="AK20" s="703">
        <v>0</v>
      </c>
      <c r="AL20" s="703">
        <v>0</v>
      </c>
      <c r="AM20" s="703">
        <v>0</v>
      </c>
      <c r="AN20" s="703">
        <v>0</v>
      </c>
      <c r="AO20" s="703">
        <v>0</v>
      </c>
      <c r="AP20" s="703">
        <v>0</v>
      </c>
      <c r="AQ20" s="703">
        <v>0</v>
      </c>
      <c r="AR20" s="703">
        <v>0</v>
      </c>
      <c r="AS20" s="703">
        <v>0</v>
      </c>
      <c r="AT20" s="703">
        <v>0</v>
      </c>
      <c r="AU20" s="703">
        <v>0</v>
      </c>
    </row>
    <row r="21" spans="1:47" x14ac:dyDescent="0.3">
      <c r="A21" s="708" t="s">
        <v>194</v>
      </c>
      <c r="B21" s="703">
        <v>0</v>
      </c>
      <c r="C21" s="703">
        <v>0</v>
      </c>
      <c r="D21" s="703">
        <v>1</v>
      </c>
      <c r="E21" s="703">
        <v>1</v>
      </c>
      <c r="F21" s="703">
        <v>0</v>
      </c>
      <c r="G21" s="703">
        <v>0</v>
      </c>
      <c r="H21" s="703">
        <v>0</v>
      </c>
      <c r="I21" s="703">
        <v>1</v>
      </c>
      <c r="J21" s="703">
        <v>0</v>
      </c>
      <c r="K21" s="703">
        <v>0</v>
      </c>
      <c r="L21" s="703">
        <v>0</v>
      </c>
      <c r="M21" s="703">
        <v>0</v>
      </c>
      <c r="N21" s="703">
        <v>2</v>
      </c>
      <c r="O21" s="703">
        <v>5</v>
      </c>
      <c r="P21" s="703">
        <v>0</v>
      </c>
      <c r="Q21" s="703">
        <v>0</v>
      </c>
      <c r="R21" s="703">
        <v>0</v>
      </c>
      <c r="S21" s="703">
        <v>0</v>
      </c>
      <c r="T21" s="703">
        <v>0</v>
      </c>
      <c r="U21" s="703">
        <v>0</v>
      </c>
      <c r="V21" s="703">
        <v>0</v>
      </c>
      <c r="W21" s="703">
        <v>1</v>
      </c>
      <c r="X21" s="703">
        <v>0</v>
      </c>
      <c r="Y21" s="703">
        <v>0</v>
      </c>
      <c r="Z21" s="703">
        <v>1</v>
      </c>
      <c r="AA21" s="703">
        <v>1</v>
      </c>
      <c r="AB21" s="703">
        <v>0</v>
      </c>
      <c r="AC21" s="703">
        <v>0</v>
      </c>
      <c r="AD21" s="703">
        <v>0</v>
      </c>
      <c r="AE21" s="703">
        <v>0</v>
      </c>
      <c r="AF21" s="703">
        <v>0</v>
      </c>
      <c r="AG21" s="703">
        <v>0</v>
      </c>
      <c r="AH21" s="703">
        <v>0</v>
      </c>
      <c r="AI21" s="703">
        <v>0</v>
      </c>
      <c r="AJ21" s="703">
        <v>0</v>
      </c>
      <c r="AK21" s="703">
        <v>0</v>
      </c>
      <c r="AL21" s="703">
        <v>0</v>
      </c>
      <c r="AM21" s="703">
        <v>0</v>
      </c>
      <c r="AN21" s="703">
        <v>0</v>
      </c>
      <c r="AO21" s="703">
        <v>0</v>
      </c>
      <c r="AP21" s="703">
        <v>0</v>
      </c>
      <c r="AQ21" s="703">
        <v>0</v>
      </c>
      <c r="AR21" s="703">
        <v>0</v>
      </c>
      <c r="AS21" s="703">
        <v>0</v>
      </c>
      <c r="AT21" s="703">
        <v>0</v>
      </c>
      <c r="AU21" s="703">
        <v>0</v>
      </c>
    </row>
    <row r="22" spans="1:47" x14ac:dyDescent="0.3">
      <c r="A22" s="708" t="s">
        <v>195</v>
      </c>
      <c r="B22" s="703">
        <v>0</v>
      </c>
      <c r="C22" s="703">
        <v>0</v>
      </c>
      <c r="D22" s="703">
        <v>5</v>
      </c>
      <c r="E22" s="703">
        <v>13</v>
      </c>
      <c r="F22" s="703">
        <v>0</v>
      </c>
      <c r="G22" s="703">
        <v>1</v>
      </c>
      <c r="H22" s="703">
        <v>0</v>
      </c>
      <c r="I22" s="703">
        <v>4</v>
      </c>
      <c r="J22" s="703">
        <v>0</v>
      </c>
      <c r="K22" s="703">
        <v>0</v>
      </c>
      <c r="L22" s="703">
        <v>0</v>
      </c>
      <c r="M22" s="703">
        <v>0</v>
      </c>
      <c r="N22" s="703">
        <v>6</v>
      </c>
      <c r="O22" s="703">
        <v>5</v>
      </c>
      <c r="P22" s="703">
        <v>0</v>
      </c>
      <c r="Q22" s="703">
        <v>0</v>
      </c>
      <c r="R22" s="703">
        <v>0</v>
      </c>
      <c r="S22" s="703">
        <v>3</v>
      </c>
      <c r="T22" s="703">
        <v>0</v>
      </c>
      <c r="U22" s="703">
        <v>0</v>
      </c>
      <c r="V22" s="703">
        <v>2</v>
      </c>
      <c r="W22" s="703">
        <v>4</v>
      </c>
      <c r="X22" s="703">
        <v>0</v>
      </c>
      <c r="Y22" s="703">
        <v>0</v>
      </c>
      <c r="Z22" s="703">
        <v>3</v>
      </c>
      <c r="AA22" s="703">
        <v>1</v>
      </c>
      <c r="AB22" s="703">
        <v>0</v>
      </c>
      <c r="AC22" s="703">
        <v>0</v>
      </c>
      <c r="AD22" s="703">
        <v>0</v>
      </c>
      <c r="AE22" s="703">
        <v>0</v>
      </c>
      <c r="AF22" s="703">
        <v>0</v>
      </c>
      <c r="AG22" s="703">
        <v>0</v>
      </c>
      <c r="AH22" s="703">
        <v>0</v>
      </c>
      <c r="AI22" s="703">
        <v>0</v>
      </c>
      <c r="AJ22" s="703">
        <v>0</v>
      </c>
      <c r="AK22" s="703">
        <v>0</v>
      </c>
      <c r="AL22" s="703">
        <v>0</v>
      </c>
      <c r="AM22" s="703">
        <v>0</v>
      </c>
      <c r="AN22" s="703">
        <v>0</v>
      </c>
      <c r="AO22" s="703">
        <v>0</v>
      </c>
      <c r="AP22" s="703">
        <v>0</v>
      </c>
      <c r="AQ22" s="703">
        <v>0</v>
      </c>
      <c r="AR22" s="703">
        <v>0</v>
      </c>
      <c r="AS22" s="703">
        <v>0</v>
      </c>
      <c r="AT22" s="703">
        <v>0</v>
      </c>
      <c r="AU22" s="703">
        <v>0</v>
      </c>
    </row>
    <row r="23" spans="1:47" x14ac:dyDescent="0.3">
      <c r="A23" s="708" t="s">
        <v>196</v>
      </c>
      <c r="B23" s="703">
        <v>0</v>
      </c>
      <c r="C23" s="703">
        <v>0</v>
      </c>
      <c r="D23" s="703">
        <v>1</v>
      </c>
      <c r="E23" s="703">
        <v>5</v>
      </c>
      <c r="F23" s="703">
        <v>0</v>
      </c>
      <c r="G23" s="703">
        <v>1</v>
      </c>
      <c r="H23" s="703">
        <v>2</v>
      </c>
      <c r="I23" s="703">
        <v>2</v>
      </c>
      <c r="J23" s="703">
        <v>0</v>
      </c>
      <c r="K23" s="703">
        <v>0</v>
      </c>
      <c r="L23" s="703">
        <v>0</v>
      </c>
      <c r="M23" s="703">
        <v>0</v>
      </c>
      <c r="N23" s="703">
        <v>2</v>
      </c>
      <c r="O23" s="703">
        <v>7</v>
      </c>
      <c r="P23" s="703">
        <v>0</v>
      </c>
      <c r="Q23" s="703">
        <v>1</v>
      </c>
      <c r="R23" s="703">
        <v>1</v>
      </c>
      <c r="S23" s="703">
        <v>3</v>
      </c>
      <c r="T23" s="703">
        <v>0</v>
      </c>
      <c r="U23" s="703">
        <v>0</v>
      </c>
      <c r="V23" s="703">
        <v>4</v>
      </c>
      <c r="W23" s="703">
        <v>2</v>
      </c>
      <c r="X23" s="703">
        <v>0</v>
      </c>
      <c r="Y23" s="703">
        <v>0</v>
      </c>
      <c r="Z23" s="703">
        <v>2</v>
      </c>
      <c r="AA23" s="703">
        <v>0</v>
      </c>
      <c r="AB23" s="703">
        <v>0</v>
      </c>
      <c r="AC23" s="703">
        <v>0</v>
      </c>
      <c r="AD23" s="703">
        <v>0</v>
      </c>
      <c r="AE23" s="703">
        <v>0</v>
      </c>
      <c r="AF23" s="703">
        <v>0</v>
      </c>
      <c r="AG23" s="703">
        <v>0</v>
      </c>
      <c r="AH23" s="703">
        <v>0</v>
      </c>
      <c r="AI23" s="703">
        <v>0</v>
      </c>
      <c r="AJ23" s="703">
        <v>0</v>
      </c>
      <c r="AK23" s="703">
        <v>0</v>
      </c>
      <c r="AL23" s="703">
        <v>0</v>
      </c>
      <c r="AM23" s="703">
        <v>0</v>
      </c>
      <c r="AN23" s="703">
        <v>0</v>
      </c>
      <c r="AO23" s="703">
        <v>0</v>
      </c>
      <c r="AP23" s="703">
        <v>0</v>
      </c>
      <c r="AQ23" s="703">
        <v>0</v>
      </c>
      <c r="AR23" s="703">
        <v>0</v>
      </c>
      <c r="AS23" s="703">
        <v>0</v>
      </c>
      <c r="AT23" s="703">
        <v>0</v>
      </c>
      <c r="AU23" s="703">
        <v>0</v>
      </c>
    </row>
    <row r="24" spans="1:47" x14ac:dyDescent="0.3">
      <c r="A24" s="708" t="s">
        <v>197</v>
      </c>
      <c r="B24" s="703">
        <v>0</v>
      </c>
      <c r="C24" s="703">
        <v>0</v>
      </c>
      <c r="D24" s="703">
        <v>5</v>
      </c>
      <c r="E24" s="703">
        <v>6</v>
      </c>
      <c r="F24" s="703">
        <v>0</v>
      </c>
      <c r="G24" s="703">
        <v>0</v>
      </c>
      <c r="H24" s="703">
        <v>1</v>
      </c>
      <c r="I24" s="703">
        <v>1</v>
      </c>
      <c r="J24" s="703">
        <v>0</v>
      </c>
      <c r="K24" s="703">
        <v>0</v>
      </c>
      <c r="L24" s="703">
        <v>0</v>
      </c>
      <c r="M24" s="703">
        <v>0</v>
      </c>
      <c r="N24" s="703">
        <v>0</v>
      </c>
      <c r="O24" s="703">
        <v>1</v>
      </c>
      <c r="P24" s="703">
        <v>0</v>
      </c>
      <c r="Q24" s="703">
        <v>0</v>
      </c>
      <c r="R24" s="703">
        <v>1</v>
      </c>
      <c r="S24" s="703">
        <v>2</v>
      </c>
      <c r="T24" s="703">
        <v>0</v>
      </c>
      <c r="U24" s="703">
        <v>0</v>
      </c>
      <c r="V24" s="703">
        <v>1</v>
      </c>
      <c r="W24" s="703">
        <v>4</v>
      </c>
      <c r="X24" s="703">
        <v>1</v>
      </c>
      <c r="Y24" s="703">
        <v>0</v>
      </c>
      <c r="Z24" s="703">
        <v>0</v>
      </c>
      <c r="AA24" s="703">
        <v>1</v>
      </c>
      <c r="AB24" s="703">
        <v>1</v>
      </c>
      <c r="AC24" s="703">
        <v>0</v>
      </c>
      <c r="AD24" s="703">
        <v>0</v>
      </c>
      <c r="AE24" s="703">
        <v>0</v>
      </c>
      <c r="AF24" s="703">
        <v>0</v>
      </c>
      <c r="AG24" s="703">
        <v>0</v>
      </c>
      <c r="AH24" s="703">
        <v>0</v>
      </c>
      <c r="AI24" s="703">
        <v>0</v>
      </c>
      <c r="AJ24" s="703">
        <v>0</v>
      </c>
      <c r="AK24" s="703">
        <v>0</v>
      </c>
      <c r="AL24" s="703">
        <v>0</v>
      </c>
      <c r="AM24" s="703">
        <v>0</v>
      </c>
      <c r="AN24" s="703">
        <v>0</v>
      </c>
      <c r="AO24" s="703">
        <v>0</v>
      </c>
      <c r="AP24" s="703">
        <v>0</v>
      </c>
      <c r="AQ24" s="703">
        <v>0</v>
      </c>
      <c r="AR24" s="703">
        <v>0</v>
      </c>
      <c r="AS24" s="703">
        <v>0</v>
      </c>
      <c r="AT24" s="703">
        <v>0</v>
      </c>
      <c r="AU24" s="703">
        <v>0</v>
      </c>
    </row>
    <row r="25" spans="1:47" x14ac:dyDescent="0.3">
      <c r="A25" s="708" t="s">
        <v>198</v>
      </c>
      <c r="B25" s="703">
        <v>0</v>
      </c>
      <c r="C25" s="703">
        <v>0</v>
      </c>
      <c r="D25" s="703">
        <v>8</v>
      </c>
      <c r="E25" s="703">
        <v>17</v>
      </c>
      <c r="F25" s="703">
        <v>1</v>
      </c>
      <c r="G25" s="703">
        <v>1</v>
      </c>
      <c r="H25" s="703">
        <v>4</v>
      </c>
      <c r="I25" s="703">
        <v>9</v>
      </c>
      <c r="J25" s="703">
        <v>0</v>
      </c>
      <c r="K25" s="703">
        <v>0</v>
      </c>
      <c r="L25" s="703">
        <v>0</v>
      </c>
      <c r="M25" s="703">
        <v>0</v>
      </c>
      <c r="N25" s="703">
        <v>3</v>
      </c>
      <c r="O25" s="703">
        <v>8</v>
      </c>
      <c r="P25" s="703">
        <v>0</v>
      </c>
      <c r="Q25" s="703">
        <v>0</v>
      </c>
      <c r="R25" s="703">
        <v>8</v>
      </c>
      <c r="S25" s="703">
        <v>19</v>
      </c>
      <c r="T25" s="703">
        <v>0</v>
      </c>
      <c r="U25" s="703">
        <v>0</v>
      </c>
      <c r="V25" s="703">
        <v>2</v>
      </c>
      <c r="W25" s="703">
        <v>6</v>
      </c>
      <c r="X25" s="703">
        <v>0</v>
      </c>
      <c r="Y25" s="703">
        <v>0</v>
      </c>
      <c r="Z25" s="703">
        <v>4</v>
      </c>
      <c r="AA25" s="703">
        <v>11</v>
      </c>
      <c r="AB25" s="703">
        <v>0</v>
      </c>
      <c r="AC25" s="703">
        <v>0</v>
      </c>
      <c r="AD25" s="703">
        <v>0</v>
      </c>
      <c r="AE25" s="703">
        <v>0</v>
      </c>
      <c r="AF25" s="703">
        <v>0</v>
      </c>
      <c r="AG25" s="703">
        <v>0</v>
      </c>
      <c r="AH25" s="703">
        <v>0</v>
      </c>
      <c r="AI25" s="703">
        <v>0</v>
      </c>
      <c r="AJ25" s="703">
        <v>0</v>
      </c>
      <c r="AK25" s="703">
        <v>0</v>
      </c>
      <c r="AL25" s="703">
        <v>0</v>
      </c>
      <c r="AM25" s="703">
        <v>0</v>
      </c>
      <c r="AN25" s="703">
        <v>0</v>
      </c>
      <c r="AO25" s="703">
        <v>0</v>
      </c>
      <c r="AP25" s="703">
        <v>0</v>
      </c>
      <c r="AQ25" s="703">
        <v>0</v>
      </c>
      <c r="AR25" s="703">
        <v>0</v>
      </c>
      <c r="AS25" s="703">
        <v>0</v>
      </c>
      <c r="AT25" s="703">
        <v>0</v>
      </c>
      <c r="AU25" s="703">
        <v>0</v>
      </c>
    </row>
    <row r="26" spans="1:47" x14ac:dyDescent="0.3">
      <c r="A26" s="708" t="s">
        <v>199</v>
      </c>
      <c r="B26" s="703">
        <v>0</v>
      </c>
      <c r="C26" s="703">
        <v>0</v>
      </c>
      <c r="D26" s="703">
        <v>10</v>
      </c>
      <c r="E26" s="703">
        <v>14</v>
      </c>
      <c r="F26" s="703">
        <v>1</v>
      </c>
      <c r="G26" s="703">
        <v>0</v>
      </c>
      <c r="H26" s="703">
        <v>1</v>
      </c>
      <c r="I26" s="703">
        <v>4</v>
      </c>
      <c r="J26" s="703">
        <v>0</v>
      </c>
      <c r="K26" s="703">
        <v>0</v>
      </c>
      <c r="L26" s="703">
        <v>0</v>
      </c>
      <c r="M26" s="703">
        <v>0</v>
      </c>
      <c r="N26" s="703">
        <v>5</v>
      </c>
      <c r="O26" s="703">
        <v>19</v>
      </c>
      <c r="P26" s="703">
        <v>0</v>
      </c>
      <c r="Q26" s="703">
        <v>0</v>
      </c>
      <c r="R26" s="703">
        <v>2</v>
      </c>
      <c r="S26" s="703">
        <v>0</v>
      </c>
      <c r="T26" s="703">
        <v>0</v>
      </c>
      <c r="U26" s="703">
        <v>0</v>
      </c>
      <c r="V26" s="703">
        <v>6</v>
      </c>
      <c r="W26" s="703">
        <v>19</v>
      </c>
      <c r="X26" s="703">
        <v>0</v>
      </c>
      <c r="Y26" s="703">
        <v>0</v>
      </c>
      <c r="Z26" s="703">
        <v>3</v>
      </c>
      <c r="AA26" s="703">
        <v>8</v>
      </c>
      <c r="AB26" s="703">
        <v>0</v>
      </c>
      <c r="AC26" s="703">
        <v>1</v>
      </c>
      <c r="AD26" s="703">
        <v>0</v>
      </c>
      <c r="AE26" s="703">
        <v>0</v>
      </c>
      <c r="AF26" s="703">
        <v>0</v>
      </c>
      <c r="AG26" s="703">
        <v>0</v>
      </c>
      <c r="AH26" s="703">
        <v>0</v>
      </c>
      <c r="AI26" s="703">
        <v>0</v>
      </c>
      <c r="AJ26" s="703">
        <v>0</v>
      </c>
      <c r="AK26" s="703">
        <v>0</v>
      </c>
      <c r="AL26" s="703">
        <v>0</v>
      </c>
      <c r="AM26" s="703">
        <v>0</v>
      </c>
      <c r="AN26" s="703">
        <v>0</v>
      </c>
      <c r="AO26" s="703">
        <v>0</v>
      </c>
      <c r="AP26" s="703">
        <v>0</v>
      </c>
      <c r="AQ26" s="703">
        <v>0</v>
      </c>
      <c r="AR26" s="703">
        <v>0</v>
      </c>
      <c r="AS26" s="703">
        <v>0</v>
      </c>
      <c r="AT26" s="703">
        <v>0</v>
      </c>
      <c r="AU26" s="703">
        <v>0</v>
      </c>
    </row>
    <row r="27" spans="1:47" x14ac:dyDescent="0.3">
      <c r="A27" s="708" t="s">
        <v>200</v>
      </c>
      <c r="B27" s="703">
        <v>0</v>
      </c>
      <c r="C27" s="703">
        <v>0</v>
      </c>
      <c r="D27" s="703">
        <v>2</v>
      </c>
      <c r="E27" s="703">
        <v>4</v>
      </c>
      <c r="F27" s="703">
        <v>0</v>
      </c>
      <c r="G27" s="703">
        <v>0</v>
      </c>
      <c r="H27" s="703">
        <v>0</v>
      </c>
      <c r="I27" s="703">
        <v>0</v>
      </c>
      <c r="J27" s="703">
        <v>0</v>
      </c>
      <c r="K27" s="703">
        <v>0</v>
      </c>
      <c r="L27" s="703">
        <v>0</v>
      </c>
      <c r="M27" s="703">
        <v>0</v>
      </c>
      <c r="N27" s="703">
        <v>1</v>
      </c>
      <c r="O27" s="703">
        <v>3</v>
      </c>
      <c r="P27" s="703">
        <v>1</v>
      </c>
      <c r="Q27" s="703">
        <v>0</v>
      </c>
      <c r="R27" s="703">
        <v>0</v>
      </c>
      <c r="S27" s="703">
        <v>1</v>
      </c>
      <c r="T27" s="703">
        <v>0</v>
      </c>
      <c r="U27" s="703">
        <v>0</v>
      </c>
      <c r="V27" s="703">
        <v>3</v>
      </c>
      <c r="W27" s="703">
        <v>5</v>
      </c>
      <c r="X27" s="703">
        <v>0</v>
      </c>
      <c r="Y27" s="703">
        <v>0</v>
      </c>
      <c r="Z27" s="703">
        <v>0</v>
      </c>
      <c r="AA27" s="703">
        <v>0</v>
      </c>
      <c r="AB27" s="703">
        <v>0</v>
      </c>
      <c r="AC27" s="703">
        <v>0</v>
      </c>
      <c r="AD27" s="703">
        <v>0</v>
      </c>
      <c r="AE27" s="703">
        <v>0</v>
      </c>
      <c r="AF27" s="703">
        <v>0</v>
      </c>
      <c r="AG27" s="703">
        <v>0</v>
      </c>
      <c r="AH27" s="703">
        <v>0</v>
      </c>
      <c r="AI27" s="703">
        <v>0</v>
      </c>
      <c r="AJ27" s="703">
        <v>0</v>
      </c>
      <c r="AK27" s="703">
        <v>0</v>
      </c>
      <c r="AL27" s="703">
        <v>0</v>
      </c>
      <c r="AM27" s="703">
        <v>0</v>
      </c>
      <c r="AN27" s="703">
        <v>0</v>
      </c>
      <c r="AO27" s="703">
        <v>0</v>
      </c>
      <c r="AP27" s="703">
        <v>0</v>
      </c>
      <c r="AQ27" s="703">
        <v>0</v>
      </c>
      <c r="AR27" s="703">
        <v>0</v>
      </c>
      <c r="AS27" s="703">
        <v>0</v>
      </c>
      <c r="AT27" s="703">
        <v>0</v>
      </c>
      <c r="AU27" s="703">
        <v>0</v>
      </c>
    </row>
    <row r="28" spans="1:47" x14ac:dyDescent="0.3">
      <c r="A28" s="708" t="s">
        <v>201</v>
      </c>
      <c r="B28" s="703">
        <v>0</v>
      </c>
      <c r="C28" s="703">
        <v>0</v>
      </c>
      <c r="D28" s="703">
        <v>12</v>
      </c>
      <c r="E28" s="703">
        <v>16</v>
      </c>
      <c r="F28" s="703">
        <v>1</v>
      </c>
      <c r="G28" s="703">
        <v>0</v>
      </c>
      <c r="H28" s="703">
        <v>3</v>
      </c>
      <c r="I28" s="703">
        <v>5</v>
      </c>
      <c r="J28" s="703">
        <v>0</v>
      </c>
      <c r="K28" s="703">
        <v>0</v>
      </c>
      <c r="L28" s="703">
        <v>0</v>
      </c>
      <c r="M28" s="703">
        <v>0</v>
      </c>
      <c r="N28" s="703">
        <v>7</v>
      </c>
      <c r="O28" s="703">
        <v>18</v>
      </c>
      <c r="P28" s="703">
        <v>0</v>
      </c>
      <c r="Q28" s="703">
        <v>0</v>
      </c>
      <c r="R28" s="703">
        <v>4</v>
      </c>
      <c r="S28" s="703">
        <v>7</v>
      </c>
      <c r="T28" s="703">
        <v>0</v>
      </c>
      <c r="U28" s="703">
        <v>0</v>
      </c>
      <c r="V28" s="703">
        <v>8</v>
      </c>
      <c r="W28" s="703">
        <v>20</v>
      </c>
      <c r="X28" s="703">
        <v>0</v>
      </c>
      <c r="Y28" s="703">
        <v>1</v>
      </c>
      <c r="Z28" s="703">
        <v>3</v>
      </c>
      <c r="AA28" s="703">
        <v>13</v>
      </c>
      <c r="AB28" s="703">
        <v>0</v>
      </c>
      <c r="AC28" s="703">
        <v>0</v>
      </c>
      <c r="AD28" s="703">
        <v>0</v>
      </c>
      <c r="AE28" s="703">
        <v>0</v>
      </c>
      <c r="AF28" s="703">
        <v>0</v>
      </c>
      <c r="AG28" s="703">
        <v>0</v>
      </c>
      <c r="AH28" s="703">
        <v>0</v>
      </c>
      <c r="AI28" s="703">
        <v>0</v>
      </c>
      <c r="AJ28" s="703">
        <v>0</v>
      </c>
      <c r="AK28" s="703">
        <v>1</v>
      </c>
      <c r="AL28" s="703">
        <v>0</v>
      </c>
      <c r="AM28" s="703">
        <v>0</v>
      </c>
      <c r="AN28" s="703">
        <v>0</v>
      </c>
      <c r="AO28" s="703">
        <v>0</v>
      </c>
      <c r="AP28" s="703">
        <v>0</v>
      </c>
      <c r="AQ28" s="703">
        <v>0</v>
      </c>
      <c r="AR28" s="703">
        <v>0</v>
      </c>
      <c r="AS28" s="703">
        <v>0</v>
      </c>
      <c r="AT28" s="703">
        <v>0</v>
      </c>
      <c r="AU28" s="703">
        <v>0</v>
      </c>
    </row>
    <row r="29" spans="1:47" x14ac:dyDescent="0.3">
      <c r="A29" s="703" t="s">
        <v>202</v>
      </c>
      <c r="B29" s="703">
        <v>0</v>
      </c>
      <c r="C29" s="703">
        <v>0</v>
      </c>
      <c r="D29" s="703">
        <v>4</v>
      </c>
      <c r="E29" s="703">
        <v>13</v>
      </c>
      <c r="F29" s="703">
        <v>1</v>
      </c>
      <c r="G29" s="703">
        <v>1</v>
      </c>
      <c r="H29" s="703">
        <v>0</v>
      </c>
      <c r="I29" s="703">
        <v>4</v>
      </c>
      <c r="J29" s="703">
        <v>0</v>
      </c>
      <c r="K29" s="703">
        <v>0</v>
      </c>
      <c r="L29" s="703">
        <v>0</v>
      </c>
      <c r="M29" s="703">
        <v>1</v>
      </c>
      <c r="N29" s="703">
        <v>2</v>
      </c>
      <c r="O29" s="703">
        <v>4</v>
      </c>
      <c r="P29" s="703">
        <v>0</v>
      </c>
      <c r="Q29" s="703">
        <v>0</v>
      </c>
      <c r="R29" s="703">
        <v>0</v>
      </c>
      <c r="S29" s="703">
        <v>1</v>
      </c>
      <c r="T29" s="703">
        <v>0</v>
      </c>
      <c r="U29" s="703">
        <v>0</v>
      </c>
      <c r="V29" s="703">
        <v>2</v>
      </c>
      <c r="W29" s="703">
        <v>7</v>
      </c>
      <c r="X29" s="703">
        <v>0</v>
      </c>
      <c r="Y29" s="703">
        <v>0</v>
      </c>
      <c r="Z29" s="703">
        <v>0</v>
      </c>
      <c r="AA29" s="703">
        <v>3</v>
      </c>
      <c r="AB29" s="703">
        <v>1</v>
      </c>
      <c r="AC29" s="703">
        <v>0</v>
      </c>
      <c r="AD29" s="703">
        <v>0</v>
      </c>
      <c r="AE29" s="703">
        <v>0</v>
      </c>
      <c r="AF29" s="703">
        <v>0</v>
      </c>
      <c r="AG29" s="703">
        <v>0</v>
      </c>
      <c r="AH29" s="703">
        <v>0</v>
      </c>
      <c r="AI29" s="703">
        <v>0</v>
      </c>
      <c r="AJ29" s="703">
        <v>0</v>
      </c>
      <c r="AK29" s="703">
        <v>0</v>
      </c>
      <c r="AL29" s="703">
        <v>0</v>
      </c>
      <c r="AM29" s="703">
        <v>0</v>
      </c>
      <c r="AN29" s="703">
        <v>0</v>
      </c>
      <c r="AO29" s="703">
        <v>0</v>
      </c>
      <c r="AP29" s="703">
        <v>0</v>
      </c>
      <c r="AQ29" s="703">
        <v>0</v>
      </c>
      <c r="AR29" s="703">
        <v>0</v>
      </c>
      <c r="AS29" s="703">
        <v>0</v>
      </c>
      <c r="AT29" s="703">
        <v>0</v>
      </c>
      <c r="AU29" s="703">
        <v>0</v>
      </c>
    </row>
    <row r="30" spans="1:47" x14ac:dyDescent="0.3">
      <c r="A30" s="708" t="s">
        <v>203</v>
      </c>
      <c r="B30" s="703">
        <v>0</v>
      </c>
      <c r="C30" s="703">
        <v>0</v>
      </c>
      <c r="D30" s="703">
        <v>4</v>
      </c>
      <c r="E30" s="703">
        <v>3</v>
      </c>
      <c r="F30" s="703">
        <v>0</v>
      </c>
      <c r="G30" s="703">
        <v>1</v>
      </c>
      <c r="H30" s="703">
        <v>0</v>
      </c>
      <c r="I30" s="703">
        <v>1</v>
      </c>
      <c r="J30" s="703">
        <v>0</v>
      </c>
      <c r="K30" s="703">
        <v>0</v>
      </c>
      <c r="L30" s="703">
        <v>0</v>
      </c>
      <c r="M30" s="703">
        <v>0</v>
      </c>
      <c r="N30" s="703">
        <v>4</v>
      </c>
      <c r="O30" s="703">
        <v>12</v>
      </c>
      <c r="P30" s="703">
        <v>0</v>
      </c>
      <c r="Q30" s="703">
        <v>0</v>
      </c>
      <c r="R30" s="703">
        <v>0</v>
      </c>
      <c r="S30" s="703">
        <v>3</v>
      </c>
      <c r="T30" s="703">
        <v>0</v>
      </c>
      <c r="U30" s="703">
        <v>0</v>
      </c>
      <c r="V30" s="703">
        <v>0</v>
      </c>
      <c r="W30" s="703">
        <v>2</v>
      </c>
      <c r="X30" s="703">
        <v>0</v>
      </c>
      <c r="Y30" s="703">
        <v>0</v>
      </c>
      <c r="Z30" s="703">
        <v>1</v>
      </c>
      <c r="AA30" s="703">
        <v>0</v>
      </c>
      <c r="AB30" s="703">
        <v>0</v>
      </c>
      <c r="AC30" s="703">
        <v>0</v>
      </c>
      <c r="AD30" s="703">
        <v>0</v>
      </c>
      <c r="AE30" s="703">
        <v>0</v>
      </c>
      <c r="AF30" s="703">
        <v>0</v>
      </c>
      <c r="AG30" s="703">
        <v>0</v>
      </c>
      <c r="AH30" s="703">
        <v>0</v>
      </c>
      <c r="AI30" s="703">
        <v>0</v>
      </c>
      <c r="AJ30" s="703">
        <v>0</v>
      </c>
      <c r="AK30" s="703">
        <v>0</v>
      </c>
      <c r="AL30" s="703">
        <v>0</v>
      </c>
      <c r="AM30" s="703">
        <v>0</v>
      </c>
      <c r="AN30" s="703">
        <v>0</v>
      </c>
      <c r="AO30" s="703">
        <v>0</v>
      </c>
      <c r="AP30" s="703">
        <v>0</v>
      </c>
      <c r="AQ30" s="703">
        <v>0</v>
      </c>
      <c r="AR30" s="703">
        <v>0</v>
      </c>
      <c r="AS30" s="703">
        <v>0</v>
      </c>
      <c r="AT30" s="703">
        <v>0</v>
      </c>
      <c r="AU30" s="703">
        <v>0</v>
      </c>
    </row>
    <row r="31" spans="1:47" x14ac:dyDescent="0.3">
      <c r="A31" s="708" t="s">
        <v>204</v>
      </c>
      <c r="B31" s="703">
        <v>0</v>
      </c>
      <c r="C31" s="703">
        <v>0</v>
      </c>
      <c r="D31" s="703">
        <v>6</v>
      </c>
      <c r="E31" s="703">
        <v>2</v>
      </c>
      <c r="F31" s="703">
        <v>0</v>
      </c>
      <c r="G31" s="703">
        <v>0</v>
      </c>
      <c r="H31" s="703">
        <v>0</v>
      </c>
      <c r="I31" s="703">
        <v>1</v>
      </c>
      <c r="J31" s="703">
        <v>0</v>
      </c>
      <c r="K31" s="703">
        <v>0</v>
      </c>
      <c r="L31" s="703">
        <v>0</v>
      </c>
      <c r="M31" s="703">
        <v>0</v>
      </c>
      <c r="N31" s="703">
        <v>4</v>
      </c>
      <c r="O31" s="703">
        <v>8</v>
      </c>
      <c r="P31" s="703">
        <v>0</v>
      </c>
      <c r="Q31" s="703">
        <v>0</v>
      </c>
      <c r="R31" s="703">
        <v>1</v>
      </c>
      <c r="S31" s="703">
        <v>1</v>
      </c>
      <c r="T31" s="703">
        <v>0</v>
      </c>
      <c r="U31" s="703">
        <v>0</v>
      </c>
      <c r="V31" s="703">
        <v>2</v>
      </c>
      <c r="W31" s="703">
        <v>16</v>
      </c>
      <c r="X31" s="703">
        <v>0</v>
      </c>
      <c r="Y31" s="703">
        <v>0</v>
      </c>
      <c r="Z31" s="703">
        <v>2</v>
      </c>
      <c r="AA31" s="703">
        <v>4</v>
      </c>
      <c r="AB31" s="703">
        <v>0</v>
      </c>
      <c r="AC31" s="703">
        <v>0</v>
      </c>
      <c r="AD31" s="703">
        <v>0</v>
      </c>
      <c r="AE31" s="703">
        <v>0</v>
      </c>
      <c r="AF31" s="703">
        <v>0</v>
      </c>
      <c r="AG31" s="703">
        <v>0</v>
      </c>
      <c r="AH31" s="703">
        <v>0</v>
      </c>
      <c r="AI31" s="703">
        <v>0</v>
      </c>
      <c r="AJ31" s="703">
        <v>0</v>
      </c>
      <c r="AK31" s="703">
        <v>0</v>
      </c>
      <c r="AL31" s="703">
        <v>0</v>
      </c>
      <c r="AM31" s="703">
        <v>0</v>
      </c>
      <c r="AN31" s="703">
        <v>0</v>
      </c>
      <c r="AO31" s="703">
        <v>0</v>
      </c>
      <c r="AP31" s="703">
        <v>0</v>
      </c>
      <c r="AQ31" s="703">
        <v>0</v>
      </c>
      <c r="AR31" s="703">
        <v>0</v>
      </c>
      <c r="AS31" s="703">
        <v>0</v>
      </c>
      <c r="AT31" s="703">
        <v>0</v>
      </c>
      <c r="AU31" s="703">
        <v>0</v>
      </c>
    </row>
    <row r="32" spans="1:47" x14ac:dyDescent="0.3">
      <c r="A32" s="708" t="s">
        <v>205</v>
      </c>
      <c r="B32" s="703">
        <v>0</v>
      </c>
      <c r="C32" s="703">
        <v>0</v>
      </c>
      <c r="D32" s="703">
        <v>7</v>
      </c>
      <c r="E32" s="703">
        <v>39</v>
      </c>
      <c r="F32" s="703">
        <v>0</v>
      </c>
      <c r="G32" s="703">
        <v>0</v>
      </c>
      <c r="H32" s="703">
        <v>2</v>
      </c>
      <c r="I32" s="703">
        <v>3</v>
      </c>
      <c r="J32" s="703">
        <v>1</v>
      </c>
      <c r="K32" s="703">
        <v>0</v>
      </c>
      <c r="L32" s="703">
        <v>0</v>
      </c>
      <c r="M32" s="703">
        <v>0</v>
      </c>
      <c r="N32" s="703">
        <v>0</v>
      </c>
      <c r="O32" s="703">
        <v>4</v>
      </c>
      <c r="P32" s="703">
        <v>0</v>
      </c>
      <c r="Q32" s="703">
        <v>0</v>
      </c>
      <c r="R32" s="703">
        <v>1</v>
      </c>
      <c r="S32" s="703">
        <v>2</v>
      </c>
      <c r="T32" s="703">
        <v>0</v>
      </c>
      <c r="U32" s="703">
        <v>0</v>
      </c>
      <c r="V32" s="703">
        <v>1</v>
      </c>
      <c r="W32" s="703">
        <v>0</v>
      </c>
      <c r="X32" s="703">
        <v>0</v>
      </c>
      <c r="Y32" s="703">
        <v>1</v>
      </c>
      <c r="Z32" s="703">
        <v>1</v>
      </c>
      <c r="AA32" s="703">
        <v>0</v>
      </c>
      <c r="AB32" s="703">
        <v>0</v>
      </c>
      <c r="AC32" s="703">
        <v>1</v>
      </c>
      <c r="AD32" s="703">
        <v>0</v>
      </c>
      <c r="AE32" s="703">
        <v>0</v>
      </c>
      <c r="AF32" s="703">
        <v>0</v>
      </c>
      <c r="AG32" s="703">
        <v>0</v>
      </c>
      <c r="AH32" s="703">
        <v>0</v>
      </c>
      <c r="AI32" s="703">
        <v>0</v>
      </c>
      <c r="AJ32" s="703">
        <v>0</v>
      </c>
      <c r="AK32" s="703">
        <v>0</v>
      </c>
      <c r="AL32" s="703">
        <v>0</v>
      </c>
      <c r="AM32" s="703">
        <v>0</v>
      </c>
      <c r="AN32" s="703">
        <v>0</v>
      </c>
      <c r="AO32" s="703">
        <v>0</v>
      </c>
      <c r="AP32" s="703">
        <v>0</v>
      </c>
      <c r="AQ32" s="703">
        <v>0</v>
      </c>
      <c r="AR32" s="703">
        <v>0</v>
      </c>
      <c r="AS32" s="703">
        <v>0</v>
      </c>
      <c r="AT32" s="703">
        <v>0</v>
      </c>
      <c r="AU32" s="703">
        <v>0</v>
      </c>
    </row>
    <row r="33" spans="1:47" x14ac:dyDescent="0.3">
      <c r="A33" s="708" t="s">
        <v>206</v>
      </c>
      <c r="B33" s="703">
        <v>0</v>
      </c>
      <c r="C33" s="703">
        <v>0</v>
      </c>
      <c r="D33" s="703">
        <v>1</v>
      </c>
      <c r="E33" s="703">
        <v>9</v>
      </c>
      <c r="F33" s="703">
        <v>2</v>
      </c>
      <c r="G33" s="703">
        <v>1</v>
      </c>
      <c r="H33" s="703">
        <v>0</v>
      </c>
      <c r="I33" s="703">
        <v>1</v>
      </c>
      <c r="J33" s="703">
        <v>0</v>
      </c>
      <c r="K33" s="703">
        <v>0</v>
      </c>
      <c r="L33" s="703">
        <v>0</v>
      </c>
      <c r="M33" s="703">
        <v>0</v>
      </c>
      <c r="N33" s="703">
        <v>1</v>
      </c>
      <c r="O33" s="703">
        <v>3</v>
      </c>
      <c r="P33" s="703">
        <v>0</v>
      </c>
      <c r="Q33" s="703">
        <v>0</v>
      </c>
      <c r="R33" s="703">
        <v>0</v>
      </c>
      <c r="S33" s="703">
        <v>1</v>
      </c>
      <c r="T33" s="703">
        <v>0</v>
      </c>
      <c r="U33" s="703">
        <v>0</v>
      </c>
      <c r="V33" s="703">
        <v>0</v>
      </c>
      <c r="W33" s="703">
        <v>0</v>
      </c>
      <c r="X33" s="703">
        <v>0</v>
      </c>
      <c r="Y33" s="703">
        <v>0</v>
      </c>
      <c r="Z33" s="703">
        <v>1</v>
      </c>
      <c r="AA33" s="703">
        <v>1</v>
      </c>
      <c r="AB33" s="703">
        <v>0</v>
      </c>
      <c r="AC33" s="703">
        <v>0</v>
      </c>
      <c r="AD33" s="703">
        <v>0</v>
      </c>
      <c r="AE33" s="703">
        <v>0</v>
      </c>
      <c r="AF33" s="703">
        <v>0</v>
      </c>
      <c r="AG33" s="703">
        <v>0</v>
      </c>
      <c r="AH33" s="703">
        <v>0</v>
      </c>
      <c r="AI33" s="703">
        <v>0</v>
      </c>
      <c r="AJ33" s="703">
        <v>0</v>
      </c>
      <c r="AK33" s="703">
        <v>0</v>
      </c>
      <c r="AL33" s="703">
        <v>0</v>
      </c>
      <c r="AM33" s="703">
        <v>0</v>
      </c>
      <c r="AN33" s="703">
        <v>0</v>
      </c>
      <c r="AO33" s="703">
        <v>0</v>
      </c>
      <c r="AP33" s="703">
        <v>0</v>
      </c>
      <c r="AQ33" s="703">
        <v>0</v>
      </c>
      <c r="AR33" s="703">
        <v>0</v>
      </c>
      <c r="AS33" s="703">
        <v>0</v>
      </c>
      <c r="AT33" s="703">
        <v>0</v>
      </c>
      <c r="AU33" s="703">
        <v>0</v>
      </c>
    </row>
    <row r="34" spans="1:47" x14ac:dyDescent="0.3">
      <c r="A34" s="708" t="s">
        <v>207</v>
      </c>
      <c r="B34" s="703">
        <v>0</v>
      </c>
      <c r="C34" s="703">
        <v>0</v>
      </c>
      <c r="D34" s="703">
        <v>1</v>
      </c>
      <c r="E34" s="703">
        <v>10</v>
      </c>
      <c r="F34" s="703">
        <v>1</v>
      </c>
      <c r="G34" s="703">
        <v>1</v>
      </c>
      <c r="H34" s="703">
        <v>1</v>
      </c>
      <c r="I34" s="703">
        <v>4</v>
      </c>
      <c r="J34" s="703">
        <v>0</v>
      </c>
      <c r="K34" s="703">
        <v>0</v>
      </c>
      <c r="L34" s="703">
        <v>0</v>
      </c>
      <c r="M34" s="703">
        <v>0</v>
      </c>
      <c r="N34" s="703">
        <v>2</v>
      </c>
      <c r="O34" s="703">
        <v>22</v>
      </c>
      <c r="P34" s="703">
        <v>0</v>
      </c>
      <c r="Q34" s="703">
        <v>0</v>
      </c>
      <c r="R34" s="703">
        <v>1</v>
      </c>
      <c r="S34" s="703">
        <v>1</v>
      </c>
      <c r="T34" s="703">
        <v>0</v>
      </c>
      <c r="U34" s="703">
        <v>0</v>
      </c>
      <c r="V34" s="703">
        <v>1</v>
      </c>
      <c r="W34" s="703">
        <v>19</v>
      </c>
      <c r="X34" s="703">
        <v>0</v>
      </c>
      <c r="Y34" s="703">
        <v>0</v>
      </c>
      <c r="Z34" s="703">
        <v>1</v>
      </c>
      <c r="AA34" s="703">
        <v>6</v>
      </c>
      <c r="AB34" s="703">
        <v>0</v>
      </c>
      <c r="AC34" s="703">
        <v>0</v>
      </c>
      <c r="AD34" s="703">
        <v>0</v>
      </c>
      <c r="AE34" s="703">
        <v>1</v>
      </c>
      <c r="AF34" s="703">
        <v>0</v>
      </c>
      <c r="AG34" s="703">
        <v>0</v>
      </c>
      <c r="AH34" s="703">
        <v>0</v>
      </c>
      <c r="AI34" s="703">
        <v>0</v>
      </c>
      <c r="AJ34" s="703">
        <v>0</v>
      </c>
      <c r="AK34" s="703">
        <v>0</v>
      </c>
      <c r="AL34" s="703">
        <v>0</v>
      </c>
      <c r="AM34" s="703">
        <v>0</v>
      </c>
      <c r="AN34" s="703">
        <v>0</v>
      </c>
      <c r="AO34" s="703">
        <v>0</v>
      </c>
      <c r="AP34" s="703">
        <v>0</v>
      </c>
      <c r="AQ34" s="703">
        <v>0</v>
      </c>
      <c r="AR34" s="703">
        <v>0</v>
      </c>
      <c r="AS34" s="703">
        <v>0</v>
      </c>
      <c r="AT34" s="703">
        <v>0</v>
      </c>
      <c r="AU34" s="703">
        <v>0</v>
      </c>
    </row>
    <row r="35" spans="1:47" x14ac:dyDescent="0.3">
      <c r="A35" s="714" t="s">
        <v>208</v>
      </c>
      <c r="B35" s="715">
        <v>0</v>
      </c>
      <c r="C35" s="715">
        <v>0</v>
      </c>
      <c r="D35" s="715">
        <v>5</v>
      </c>
      <c r="E35" s="715">
        <v>14</v>
      </c>
      <c r="F35" s="715">
        <v>0</v>
      </c>
      <c r="G35" s="715">
        <v>3</v>
      </c>
      <c r="H35" s="715">
        <v>1</v>
      </c>
      <c r="I35" s="715">
        <v>4</v>
      </c>
      <c r="J35" s="715">
        <v>0</v>
      </c>
      <c r="K35" s="715">
        <v>0</v>
      </c>
      <c r="L35" s="715">
        <v>1</v>
      </c>
      <c r="M35" s="715">
        <v>0</v>
      </c>
      <c r="N35" s="715">
        <v>7</v>
      </c>
      <c r="O35" s="715">
        <v>32</v>
      </c>
      <c r="P35" s="715">
        <v>1</v>
      </c>
      <c r="Q35" s="715">
        <v>0</v>
      </c>
      <c r="R35" s="715">
        <v>0</v>
      </c>
      <c r="S35" s="715">
        <v>6</v>
      </c>
      <c r="T35" s="715">
        <v>0</v>
      </c>
      <c r="U35" s="715">
        <v>0</v>
      </c>
      <c r="V35" s="715">
        <v>12</v>
      </c>
      <c r="W35" s="715">
        <v>41</v>
      </c>
      <c r="X35" s="715">
        <v>0</v>
      </c>
      <c r="Y35" s="715">
        <v>1</v>
      </c>
      <c r="Z35" s="715">
        <v>5</v>
      </c>
      <c r="AA35" s="715">
        <v>12</v>
      </c>
      <c r="AB35" s="715">
        <v>0</v>
      </c>
      <c r="AC35" s="715">
        <v>0</v>
      </c>
      <c r="AD35" s="715">
        <v>0</v>
      </c>
      <c r="AE35" s="715">
        <v>0</v>
      </c>
      <c r="AF35" s="715">
        <v>0</v>
      </c>
      <c r="AG35" s="715">
        <v>0</v>
      </c>
      <c r="AH35" s="715">
        <v>0</v>
      </c>
      <c r="AI35" s="715">
        <v>0</v>
      </c>
      <c r="AJ35" s="715">
        <v>0</v>
      </c>
      <c r="AK35" s="715">
        <v>0</v>
      </c>
      <c r="AL35" s="715">
        <v>0</v>
      </c>
      <c r="AM35" s="715">
        <v>0</v>
      </c>
      <c r="AN35" s="715">
        <v>0</v>
      </c>
      <c r="AO35" s="715">
        <v>0</v>
      </c>
      <c r="AP35" s="715">
        <v>0</v>
      </c>
      <c r="AQ35" s="715">
        <v>0</v>
      </c>
      <c r="AR35" s="715">
        <v>0</v>
      </c>
      <c r="AS35" s="715">
        <v>0</v>
      </c>
      <c r="AT35" s="715">
        <v>0</v>
      </c>
      <c r="AU35" s="715">
        <v>0</v>
      </c>
    </row>
    <row r="36" spans="1:47" x14ac:dyDescent="0.3">
      <c r="A36" s="713" t="s">
        <v>258</v>
      </c>
      <c r="B36" s="701">
        <v>1</v>
      </c>
      <c r="C36" s="701">
        <v>0</v>
      </c>
      <c r="D36" s="701">
        <v>145</v>
      </c>
      <c r="E36" s="701">
        <v>330</v>
      </c>
      <c r="F36" s="701">
        <v>8</v>
      </c>
      <c r="G36" s="701">
        <v>13</v>
      </c>
      <c r="H36" s="701">
        <v>37</v>
      </c>
      <c r="I36" s="701">
        <v>105</v>
      </c>
      <c r="J36" s="701">
        <v>1</v>
      </c>
      <c r="K36" s="701">
        <v>0</v>
      </c>
      <c r="L36" s="701">
        <v>2</v>
      </c>
      <c r="M36" s="701">
        <v>2</v>
      </c>
      <c r="N36" s="701">
        <v>98</v>
      </c>
      <c r="O36" s="701">
        <v>308</v>
      </c>
      <c r="P36" s="701">
        <v>6</v>
      </c>
      <c r="Q36" s="701">
        <v>4</v>
      </c>
      <c r="R36" s="701">
        <v>42</v>
      </c>
      <c r="S36" s="701">
        <v>122</v>
      </c>
      <c r="T36" s="701">
        <v>0</v>
      </c>
      <c r="U36" s="701">
        <v>1</v>
      </c>
      <c r="V36" s="701">
        <v>122</v>
      </c>
      <c r="W36" s="701">
        <v>360</v>
      </c>
      <c r="X36" s="701">
        <v>1</v>
      </c>
      <c r="Y36" s="701">
        <v>5</v>
      </c>
      <c r="Z36" s="701">
        <v>85</v>
      </c>
      <c r="AA36" s="701">
        <v>181</v>
      </c>
      <c r="AB36" s="701">
        <v>6</v>
      </c>
      <c r="AC36" s="701">
        <v>6</v>
      </c>
      <c r="AD36" s="701">
        <v>0</v>
      </c>
      <c r="AE36" s="701">
        <v>2</v>
      </c>
      <c r="AF36" s="701">
        <v>0</v>
      </c>
      <c r="AG36" s="701">
        <v>0</v>
      </c>
      <c r="AH36" s="701">
        <v>2</v>
      </c>
      <c r="AI36" s="701">
        <v>2</v>
      </c>
      <c r="AJ36" s="701">
        <v>0</v>
      </c>
      <c r="AK36" s="701">
        <v>1</v>
      </c>
      <c r="AL36" s="701">
        <v>0</v>
      </c>
      <c r="AM36" s="701">
        <v>0</v>
      </c>
      <c r="AN36" s="701">
        <v>0</v>
      </c>
      <c r="AO36" s="701">
        <v>0</v>
      </c>
      <c r="AP36" s="701">
        <v>0</v>
      </c>
      <c r="AQ36" s="701">
        <v>0</v>
      </c>
      <c r="AR36" s="701">
        <v>0</v>
      </c>
      <c r="AS36" s="701">
        <v>0</v>
      </c>
      <c r="AT36" s="701">
        <v>0</v>
      </c>
      <c r="AU36" s="701">
        <v>0</v>
      </c>
    </row>
    <row r="37" spans="1:47" s="218" customFormat="1" x14ac:dyDescent="0.3">
      <c r="A37" s="718"/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  <c r="AE37" s="719"/>
      <c r="AF37" s="719"/>
      <c r="AG37" s="719"/>
      <c r="AH37" s="719"/>
      <c r="AI37" s="719"/>
      <c r="AJ37" s="719"/>
      <c r="AK37" s="719"/>
      <c r="AL37" s="719"/>
      <c r="AM37" s="719"/>
      <c r="AN37" s="719"/>
      <c r="AO37" s="719"/>
      <c r="AP37" s="719"/>
      <c r="AQ37" s="719"/>
      <c r="AR37" s="719"/>
      <c r="AS37" s="719"/>
      <c r="AT37" s="719"/>
      <c r="AU37" s="719"/>
    </row>
    <row r="38" spans="1:47" s="218" customFormat="1" x14ac:dyDescent="0.3">
      <c r="A38" s="718"/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  <c r="AE38" s="719"/>
      <c r="AF38" s="719"/>
      <c r="AG38" s="719"/>
      <c r="AH38" s="719"/>
      <c r="AI38" s="719"/>
      <c r="AJ38" s="719"/>
      <c r="AK38" s="719"/>
      <c r="AL38" s="719"/>
      <c r="AM38" s="719"/>
      <c r="AN38" s="719"/>
      <c r="AO38" s="719"/>
      <c r="AP38" s="719"/>
      <c r="AQ38" s="719"/>
      <c r="AR38" s="719"/>
      <c r="AS38" s="719"/>
      <c r="AT38" s="719"/>
      <c r="AU38" s="719"/>
    </row>
    <row r="39" spans="1:47" x14ac:dyDescent="0.3">
      <c r="A39" s="716" t="s">
        <v>210</v>
      </c>
      <c r="B39" s="717">
        <v>0</v>
      </c>
      <c r="C39" s="717">
        <v>0</v>
      </c>
      <c r="D39" s="717">
        <v>3</v>
      </c>
      <c r="E39" s="717">
        <v>2</v>
      </c>
      <c r="F39" s="717">
        <v>0</v>
      </c>
      <c r="G39" s="717">
        <v>0</v>
      </c>
      <c r="H39" s="717">
        <v>5</v>
      </c>
      <c r="I39" s="717">
        <v>9</v>
      </c>
      <c r="J39" s="717">
        <v>0</v>
      </c>
      <c r="K39" s="717">
        <v>0</v>
      </c>
      <c r="L39" s="717">
        <v>0</v>
      </c>
      <c r="M39" s="717">
        <v>0</v>
      </c>
      <c r="N39" s="717">
        <v>8</v>
      </c>
      <c r="O39" s="717">
        <v>15</v>
      </c>
      <c r="P39" s="717">
        <v>0</v>
      </c>
      <c r="Q39" s="717">
        <v>0</v>
      </c>
      <c r="R39" s="717">
        <v>2</v>
      </c>
      <c r="S39" s="717">
        <v>9</v>
      </c>
      <c r="T39" s="717">
        <v>0</v>
      </c>
      <c r="U39" s="717">
        <v>0</v>
      </c>
      <c r="V39" s="717">
        <v>9</v>
      </c>
      <c r="W39" s="717">
        <v>31</v>
      </c>
      <c r="X39" s="717">
        <v>0</v>
      </c>
      <c r="Y39" s="717">
        <v>0</v>
      </c>
      <c r="Z39" s="717">
        <v>2</v>
      </c>
      <c r="AA39" s="717">
        <v>14</v>
      </c>
      <c r="AB39" s="717">
        <v>1</v>
      </c>
      <c r="AC39" s="717">
        <v>0</v>
      </c>
      <c r="AD39" s="717">
        <v>0</v>
      </c>
      <c r="AE39" s="717">
        <v>0</v>
      </c>
      <c r="AF39" s="717">
        <v>0</v>
      </c>
      <c r="AG39" s="717">
        <v>0</v>
      </c>
      <c r="AH39" s="717">
        <v>0</v>
      </c>
      <c r="AI39" s="717">
        <v>0</v>
      </c>
      <c r="AJ39" s="717">
        <v>0</v>
      </c>
      <c r="AK39" s="717">
        <v>0</v>
      </c>
      <c r="AL39" s="717">
        <v>0</v>
      </c>
      <c r="AM39" s="717">
        <v>0</v>
      </c>
      <c r="AN39" s="717">
        <v>0</v>
      </c>
      <c r="AO39" s="717">
        <v>0</v>
      </c>
      <c r="AP39" s="717">
        <v>0</v>
      </c>
      <c r="AQ39" s="717">
        <v>0</v>
      </c>
      <c r="AR39" s="717">
        <v>0</v>
      </c>
      <c r="AS39" s="717">
        <v>0</v>
      </c>
      <c r="AT39" s="717">
        <v>0</v>
      </c>
      <c r="AU39" s="717">
        <v>0</v>
      </c>
    </row>
    <row r="40" spans="1:47" x14ac:dyDescent="0.3">
      <c r="A40" s="708" t="s">
        <v>211</v>
      </c>
      <c r="B40" s="703">
        <v>0</v>
      </c>
      <c r="C40" s="703">
        <v>0</v>
      </c>
      <c r="D40" s="703">
        <v>17</v>
      </c>
      <c r="E40" s="703">
        <v>20</v>
      </c>
      <c r="F40" s="703">
        <v>0</v>
      </c>
      <c r="G40" s="703">
        <v>0</v>
      </c>
      <c r="H40" s="703">
        <v>4</v>
      </c>
      <c r="I40" s="703">
        <v>6</v>
      </c>
      <c r="J40" s="703">
        <v>0</v>
      </c>
      <c r="K40" s="703">
        <v>0</v>
      </c>
      <c r="L40" s="703">
        <v>0</v>
      </c>
      <c r="M40" s="703">
        <v>0</v>
      </c>
      <c r="N40" s="703">
        <v>4</v>
      </c>
      <c r="O40" s="703">
        <v>9</v>
      </c>
      <c r="P40" s="703">
        <v>0</v>
      </c>
      <c r="Q40" s="703">
        <v>0</v>
      </c>
      <c r="R40" s="703">
        <v>2</v>
      </c>
      <c r="S40" s="703">
        <v>7</v>
      </c>
      <c r="T40" s="703">
        <v>0</v>
      </c>
      <c r="U40" s="703">
        <v>1</v>
      </c>
      <c r="V40" s="703">
        <v>16</v>
      </c>
      <c r="W40" s="703">
        <v>30</v>
      </c>
      <c r="X40" s="703">
        <v>0</v>
      </c>
      <c r="Y40" s="703">
        <v>0</v>
      </c>
      <c r="Z40" s="703">
        <v>5</v>
      </c>
      <c r="AA40" s="703">
        <v>17</v>
      </c>
      <c r="AB40" s="703">
        <v>0</v>
      </c>
      <c r="AC40" s="703">
        <v>1</v>
      </c>
      <c r="AD40" s="703">
        <v>0</v>
      </c>
      <c r="AE40" s="703">
        <v>0</v>
      </c>
      <c r="AF40" s="703">
        <v>0</v>
      </c>
      <c r="AG40" s="703">
        <v>0</v>
      </c>
      <c r="AH40" s="703">
        <v>1</v>
      </c>
      <c r="AI40" s="703">
        <v>0</v>
      </c>
      <c r="AJ40" s="703">
        <v>0</v>
      </c>
      <c r="AK40" s="703">
        <v>0</v>
      </c>
      <c r="AL40" s="703">
        <v>0</v>
      </c>
      <c r="AM40" s="703">
        <v>0</v>
      </c>
      <c r="AN40" s="703">
        <v>0</v>
      </c>
      <c r="AO40" s="703">
        <v>0</v>
      </c>
      <c r="AP40" s="703">
        <v>0</v>
      </c>
      <c r="AQ40" s="703">
        <v>0</v>
      </c>
      <c r="AR40" s="703">
        <v>0</v>
      </c>
      <c r="AS40" s="703">
        <v>0</v>
      </c>
      <c r="AT40" s="703">
        <v>0</v>
      </c>
      <c r="AU40" s="703">
        <v>0</v>
      </c>
    </row>
    <row r="41" spans="1:47" x14ac:dyDescent="0.3">
      <c r="A41" s="708" t="s">
        <v>212</v>
      </c>
      <c r="B41" s="703">
        <v>0</v>
      </c>
      <c r="C41" s="703">
        <v>0</v>
      </c>
      <c r="D41" s="703">
        <v>8</v>
      </c>
      <c r="E41" s="703">
        <v>24</v>
      </c>
      <c r="F41" s="703">
        <v>1</v>
      </c>
      <c r="G41" s="703">
        <v>0</v>
      </c>
      <c r="H41" s="703">
        <v>2</v>
      </c>
      <c r="I41" s="703">
        <v>5</v>
      </c>
      <c r="J41" s="703">
        <v>0</v>
      </c>
      <c r="K41" s="703">
        <v>0</v>
      </c>
      <c r="L41" s="703">
        <v>0</v>
      </c>
      <c r="M41" s="703">
        <v>0</v>
      </c>
      <c r="N41" s="703">
        <v>2</v>
      </c>
      <c r="O41" s="703">
        <v>5</v>
      </c>
      <c r="P41" s="703">
        <v>0</v>
      </c>
      <c r="Q41" s="703">
        <v>0</v>
      </c>
      <c r="R41" s="703">
        <v>1</v>
      </c>
      <c r="S41" s="703">
        <v>4</v>
      </c>
      <c r="T41" s="703">
        <v>0</v>
      </c>
      <c r="U41" s="703">
        <v>0</v>
      </c>
      <c r="V41" s="703">
        <v>6</v>
      </c>
      <c r="W41" s="703">
        <v>23</v>
      </c>
      <c r="X41" s="703">
        <v>0</v>
      </c>
      <c r="Y41" s="703">
        <v>0</v>
      </c>
      <c r="Z41" s="703">
        <v>3</v>
      </c>
      <c r="AA41" s="703">
        <v>8</v>
      </c>
      <c r="AB41" s="703">
        <v>0</v>
      </c>
      <c r="AC41" s="703">
        <v>0</v>
      </c>
      <c r="AD41" s="703">
        <v>0</v>
      </c>
      <c r="AE41" s="703">
        <v>0</v>
      </c>
      <c r="AF41" s="703">
        <v>0</v>
      </c>
      <c r="AG41" s="703">
        <v>0</v>
      </c>
      <c r="AH41" s="703">
        <v>0</v>
      </c>
      <c r="AI41" s="703">
        <v>0</v>
      </c>
      <c r="AJ41" s="703">
        <v>0</v>
      </c>
      <c r="AK41" s="703">
        <v>0</v>
      </c>
      <c r="AL41" s="703">
        <v>0</v>
      </c>
      <c r="AM41" s="703">
        <v>0</v>
      </c>
      <c r="AN41" s="703">
        <v>0</v>
      </c>
      <c r="AO41" s="703">
        <v>0</v>
      </c>
      <c r="AP41" s="703">
        <v>0</v>
      </c>
      <c r="AQ41" s="703">
        <v>0</v>
      </c>
      <c r="AR41" s="703">
        <v>0</v>
      </c>
      <c r="AS41" s="703">
        <v>0</v>
      </c>
      <c r="AT41" s="703">
        <v>0</v>
      </c>
      <c r="AU41" s="703">
        <v>0</v>
      </c>
    </row>
    <row r="42" spans="1:47" x14ac:dyDescent="0.3">
      <c r="A42" s="708" t="s">
        <v>213</v>
      </c>
      <c r="B42" s="703">
        <v>0</v>
      </c>
      <c r="C42" s="703">
        <v>0</v>
      </c>
      <c r="D42" s="703">
        <v>0</v>
      </c>
      <c r="E42" s="703">
        <v>1</v>
      </c>
      <c r="F42" s="703">
        <v>0</v>
      </c>
      <c r="G42" s="703">
        <v>0</v>
      </c>
      <c r="H42" s="703">
        <v>2</v>
      </c>
      <c r="I42" s="703">
        <v>1</v>
      </c>
      <c r="J42" s="703">
        <v>0</v>
      </c>
      <c r="K42" s="703">
        <v>0</v>
      </c>
      <c r="L42" s="703">
        <v>0</v>
      </c>
      <c r="M42" s="703">
        <v>0</v>
      </c>
      <c r="N42" s="703">
        <v>0</v>
      </c>
      <c r="O42" s="703">
        <v>3</v>
      </c>
      <c r="P42" s="703">
        <v>0</v>
      </c>
      <c r="Q42" s="703">
        <v>0</v>
      </c>
      <c r="R42" s="703">
        <v>0</v>
      </c>
      <c r="S42" s="703">
        <v>1</v>
      </c>
      <c r="T42" s="703">
        <v>0</v>
      </c>
      <c r="U42" s="703">
        <v>0</v>
      </c>
      <c r="V42" s="703">
        <v>6</v>
      </c>
      <c r="W42" s="703">
        <v>12</v>
      </c>
      <c r="X42" s="703">
        <v>1</v>
      </c>
      <c r="Y42" s="703">
        <v>0</v>
      </c>
      <c r="Z42" s="703">
        <v>1</v>
      </c>
      <c r="AA42" s="703">
        <v>2</v>
      </c>
      <c r="AB42" s="703">
        <v>0</v>
      </c>
      <c r="AC42" s="703">
        <v>1</v>
      </c>
      <c r="AD42" s="703">
        <v>0</v>
      </c>
      <c r="AE42" s="703">
        <v>0</v>
      </c>
      <c r="AF42" s="703">
        <v>0</v>
      </c>
      <c r="AG42" s="703">
        <v>0</v>
      </c>
      <c r="AH42" s="703">
        <v>0</v>
      </c>
      <c r="AI42" s="703">
        <v>0</v>
      </c>
      <c r="AJ42" s="703">
        <v>0</v>
      </c>
      <c r="AK42" s="703">
        <v>0</v>
      </c>
      <c r="AL42" s="703">
        <v>0</v>
      </c>
      <c r="AM42" s="703">
        <v>0</v>
      </c>
      <c r="AN42" s="703">
        <v>0</v>
      </c>
      <c r="AO42" s="703">
        <v>0</v>
      </c>
      <c r="AP42" s="703">
        <v>0</v>
      </c>
      <c r="AQ42" s="703">
        <v>0</v>
      </c>
      <c r="AR42" s="703">
        <v>0</v>
      </c>
      <c r="AS42" s="703">
        <v>0</v>
      </c>
      <c r="AT42" s="703">
        <v>0</v>
      </c>
      <c r="AU42" s="703">
        <v>0</v>
      </c>
    </row>
    <row r="43" spans="1:47" x14ac:dyDescent="0.3">
      <c r="A43" s="708" t="s">
        <v>214</v>
      </c>
      <c r="B43" s="703">
        <v>0</v>
      </c>
      <c r="C43" s="703">
        <v>0</v>
      </c>
      <c r="D43" s="703">
        <v>7</v>
      </c>
      <c r="E43" s="703">
        <v>25</v>
      </c>
      <c r="F43" s="703">
        <v>0</v>
      </c>
      <c r="G43" s="703">
        <v>1</v>
      </c>
      <c r="H43" s="703">
        <v>4</v>
      </c>
      <c r="I43" s="703">
        <v>18</v>
      </c>
      <c r="J43" s="703">
        <v>0</v>
      </c>
      <c r="K43" s="703">
        <v>0</v>
      </c>
      <c r="L43" s="703">
        <v>0</v>
      </c>
      <c r="M43" s="703">
        <v>0</v>
      </c>
      <c r="N43" s="703">
        <v>2</v>
      </c>
      <c r="O43" s="703">
        <v>4</v>
      </c>
      <c r="P43" s="703">
        <v>1</v>
      </c>
      <c r="Q43" s="703">
        <v>0</v>
      </c>
      <c r="R43" s="703">
        <v>3</v>
      </c>
      <c r="S43" s="703">
        <v>10</v>
      </c>
      <c r="T43" s="703">
        <v>0</v>
      </c>
      <c r="U43" s="703">
        <v>0</v>
      </c>
      <c r="V43" s="703">
        <v>5</v>
      </c>
      <c r="W43" s="703">
        <v>10</v>
      </c>
      <c r="X43" s="703">
        <v>0</v>
      </c>
      <c r="Y43" s="703">
        <v>0</v>
      </c>
      <c r="Z43" s="703">
        <v>3</v>
      </c>
      <c r="AA43" s="703">
        <v>6</v>
      </c>
      <c r="AB43" s="703">
        <v>1</v>
      </c>
      <c r="AC43" s="703">
        <v>0</v>
      </c>
      <c r="AD43" s="703">
        <v>0</v>
      </c>
      <c r="AE43" s="703">
        <v>0</v>
      </c>
      <c r="AF43" s="703">
        <v>0</v>
      </c>
      <c r="AG43" s="703">
        <v>0</v>
      </c>
      <c r="AH43" s="703">
        <v>0</v>
      </c>
      <c r="AI43" s="703">
        <v>0</v>
      </c>
      <c r="AJ43" s="703">
        <v>0</v>
      </c>
      <c r="AK43" s="703">
        <v>0</v>
      </c>
      <c r="AL43" s="703">
        <v>0</v>
      </c>
      <c r="AM43" s="703">
        <v>0</v>
      </c>
      <c r="AN43" s="703">
        <v>0</v>
      </c>
      <c r="AO43" s="703">
        <v>0</v>
      </c>
      <c r="AP43" s="703">
        <v>0</v>
      </c>
      <c r="AQ43" s="703">
        <v>0</v>
      </c>
      <c r="AR43" s="703">
        <v>0</v>
      </c>
      <c r="AS43" s="703">
        <v>0</v>
      </c>
      <c r="AT43" s="703">
        <v>0</v>
      </c>
      <c r="AU43" s="703">
        <v>0</v>
      </c>
    </row>
    <row r="44" spans="1:47" x14ac:dyDescent="0.3">
      <c r="A44" s="703" t="s">
        <v>215</v>
      </c>
      <c r="B44" s="703">
        <v>0</v>
      </c>
      <c r="C44" s="703">
        <v>0</v>
      </c>
      <c r="D44" s="703">
        <v>5</v>
      </c>
      <c r="E44" s="703">
        <v>13</v>
      </c>
      <c r="F44" s="703">
        <v>0</v>
      </c>
      <c r="G44" s="703">
        <v>0</v>
      </c>
      <c r="H44" s="703">
        <v>0</v>
      </c>
      <c r="I44" s="703">
        <v>3</v>
      </c>
      <c r="J44" s="703">
        <v>0</v>
      </c>
      <c r="K44" s="703">
        <v>0</v>
      </c>
      <c r="L44" s="703">
        <v>0</v>
      </c>
      <c r="M44" s="703">
        <v>0</v>
      </c>
      <c r="N44" s="703">
        <v>2</v>
      </c>
      <c r="O44" s="703">
        <v>6</v>
      </c>
      <c r="P44" s="703">
        <v>0</v>
      </c>
      <c r="Q44" s="703">
        <v>1</v>
      </c>
      <c r="R44" s="703">
        <v>1</v>
      </c>
      <c r="S44" s="703">
        <v>0</v>
      </c>
      <c r="T44" s="703">
        <v>0</v>
      </c>
      <c r="U44" s="703">
        <v>0</v>
      </c>
      <c r="V44" s="703">
        <v>0</v>
      </c>
      <c r="W44" s="703">
        <v>0</v>
      </c>
      <c r="X44" s="703">
        <v>0</v>
      </c>
      <c r="Y44" s="703">
        <v>0</v>
      </c>
      <c r="Z44" s="703">
        <v>0</v>
      </c>
      <c r="AA44" s="703">
        <v>0</v>
      </c>
      <c r="AB44" s="703">
        <v>0</v>
      </c>
      <c r="AC44" s="703">
        <v>0</v>
      </c>
      <c r="AD44" s="703">
        <v>0</v>
      </c>
      <c r="AE44" s="703">
        <v>0</v>
      </c>
      <c r="AF44" s="703">
        <v>0</v>
      </c>
      <c r="AG44" s="703">
        <v>0</v>
      </c>
      <c r="AH44" s="703">
        <v>0</v>
      </c>
      <c r="AI44" s="703">
        <v>0</v>
      </c>
      <c r="AJ44" s="703">
        <v>0</v>
      </c>
      <c r="AK44" s="703">
        <v>0</v>
      </c>
      <c r="AL44" s="703">
        <v>0</v>
      </c>
      <c r="AM44" s="703">
        <v>0</v>
      </c>
      <c r="AN44" s="703">
        <v>0</v>
      </c>
      <c r="AO44" s="703">
        <v>0</v>
      </c>
      <c r="AP44" s="703">
        <v>0</v>
      </c>
      <c r="AQ44" s="703">
        <v>0</v>
      </c>
      <c r="AR44" s="703">
        <v>0</v>
      </c>
      <c r="AS44" s="703">
        <v>0</v>
      </c>
      <c r="AT44" s="703">
        <v>0</v>
      </c>
      <c r="AU44" s="703">
        <v>0</v>
      </c>
    </row>
    <row r="45" spans="1:47" x14ac:dyDescent="0.3">
      <c r="A45" s="708" t="s">
        <v>216</v>
      </c>
      <c r="B45" s="703">
        <v>0</v>
      </c>
      <c r="C45" s="703">
        <v>0</v>
      </c>
      <c r="D45" s="703">
        <v>0</v>
      </c>
      <c r="E45" s="703">
        <v>7</v>
      </c>
      <c r="F45" s="703">
        <v>0</v>
      </c>
      <c r="G45" s="703">
        <v>0</v>
      </c>
      <c r="H45" s="703">
        <v>1</v>
      </c>
      <c r="I45" s="703">
        <v>3</v>
      </c>
      <c r="J45" s="703">
        <v>0</v>
      </c>
      <c r="K45" s="703">
        <v>0</v>
      </c>
      <c r="L45" s="703">
        <v>0</v>
      </c>
      <c r="M45" s="703">
        <v>0</v>
      </c>
      <c r="N45" s="703">
        <v>4</v>
      </c>
      <c r="O45" s="703">
        <v>11</v>
      </c>
      <c r="P45" s="703">
        <v>0</v>
      </c>
      <c r="Q45" s="703">
        <v>1</v>
      </c>
      <c r="R45" s="703">
        <v>0</v>
      </c>
      <c r="S45" s="703">
        <v>7</v>
      </c>
      <c r="T45" s="703">
        <v>0</v>
      </c>
      <c r="U45" s="703">
        <v>0</v>
      </c>
      <c r="V45" s="703">
        <v>2</v>
      </c>
      <c r="W45" s="703">
        <v>5</v>
      </c>
      <c r="X45" s="703">
        <v>0</v>
      </c>
      <c r="Y45" s="703">
        <v>0</v>
      </c>
      <c r="Z45" s="703">
        <v>3</v>
      </c>
      <c r="AA45" s="703">
        <v>4</v>
      </c>
      <c r="AB45" s="703">
        <v>0</v>
      </c>
      <c r="AC45" s="703">
        <v>0</v>
      </c>
      <c r="AD45" s="703">
        <v>0</v>
      </c>
      <c r="AE45" s="703">
        <v>0</v>
      </c>
      <c r="AF45" s="703">
        <v>0</v>
      </c>
      <c r="AG45" s="703">
        <v>0</v>
      </c>
      <c r="AH45" s="703">
        <v>0</v>
      </c>
      <c r="AI45" s="703">
        <v>0</v>
      </c>
      <c r="AJ45" s="703">
        <v>0</v>
      </c>
      <c r="AK45" s="703">
        <v>0</v>
      </c>
      <c r="AL45" s="703">
        <v>0</v>
      </c>
      <c r="AM45" s="703">
        <v>0</v>
      </c>
      <c r="AN45" s="703">
        <v>0</v>
      </c>
      <c r="AO45" s="703">
        <v>0</v>
      </c>
      <c r="AP45" s="703">
        <v>0</v>
      </c>
      <c r="AQ45" s="703">
        <v>0</v>
      </c>
      <c r="AR45" s="703">
        <v>0</v>
      </c>
      <c r="AS45" s="703">
        <v>0</v>
      </c>
      <c r="AT45" s="703">
        <v>0</v>
      </c>
      <c r="AU45" s="703">
        <v>0</v>
      </c>
    </row>
    <row r="46" spans="1:47" s="710" customFormat="1" ht="36" customHeight="1" x14ac:dyDescent="0.2">
      <c r="A46" s="709" t="s">
        <v>264</v>
      </c>
      <c r="B46" s="705">
        <v>0</v>
      </c>
      <c r="C46" s="705">
        <v>0</v>
      </c>
      <c r="D46" s="705">
        <v>3</v>
      </c>
      <c r="E46" s="705">
        <v>4</v>
      </c>
      <c r="F46" s="705">
        <v>1</v>
      </c>
      <c r="G46" s="705">
        <v>0</v>
      </c>
      <c r="H46" s="705">
        <v>2</v>
      </c>
      <c r="I46" s="705">
        <v>4</v>
      </c>
      <c r="J46" s="705">
        <v>0</v>
      </c>
      <c r="K46" s="705">
        <v>0</v>
      </c>
      <c r="L46" s="705">
        <v>0</v>
      </c>
      <c r="M46" s="705">
        <v>0</v>
      </c>
      <c r="N46" s="705">
        <v>0</v>
      </c>
      <c r="O46" s="705">
        <v>2</v>
      </c>
      <c r="P46" s="705">
        <v>0</v>
      </c>
      <c r="Q46" s="705">
        <v>1</v>
      </c>
      <c r="R46" s="705">
        <v>2</v>
      </c>
      <c r="S46" s="705">
        <v>7</v>
      </c>
      <c r="T46" s="705">
        <v>0</v>
      </c>
      <c r="U46" s="705">
        <v>0</v>
      </c>
      <c r="V46" s="705">
        <v>0</v>
      </c>
      <c r="W46" s="705">
        <v>3</v>
      </c>
      <c r="X46" s="705">
        <v>0</v>
      </c>
      <c r="Y46" s="705">
        <v>0</v>
      </c>
      <c r="Z46" s="705">
        <v>3</v>
      </c>
      <c r="AA46" s="705">
        <v>4</v>
      </c>
      <c r="AB46" s="705">
        <v>0</v>
      </c>
      <c r="AC46" s="705">
        <v>0</v>
      </c>
      <c r="AD46" s="705">
        <v>0</v>
      </c>
      <c r="AE46" s="705">
        <v>0</v>
      </c>
      <c r="AF46" s="705">
        <v>0</v>
      </c>
      <c r="AG46" s="705">
        <v>0</v>
      </c>
      <c r="AH46" s="705">
        <v>0</v>
      </c>
      <c r="AI46" s="705">
        <v>0</v>
      </c>
      <c r="AJ46" s="705">
        <v>0</v>
      </c>
      <c r="AK46" s="705">
        <v>0</v>
      </c>
      <c r="AL46" s="705">
        <v>0</v>
      </c>
      <c r="AM46" s="705">
        <v>0</v>
      </c>
      <c r="AN46" s="705">
        <v>0</v>
      </c>
      <c r="AO46" s="705">
        <v>0</v>
      </c>
      <c r="AP46" s="705">
        <v>0</v>
      </c>
      <c r="AQ46" s="705">
        <v>0</v>
      </c>
      <c r="AR46" s="705">
        <v>0</v>
      </c>
      <c r="AS46" s="705">
        <v>0</v>
      </c>
      <c r="AT46" s="705">
        <v>0</v>
      </c>
      <c r="AU46" s="705">
        <v>0</v>
      </c>
    </row>
    <row r="47" spans="1:47" ht="17.25" customHeight="1" x14ac:dyDescent="0.3">
      <c r="A47" s="708" t="s">
        <v>218</v>
      </c>
      <c r="B47" s="703">
        <v>0</v>
      </c>
      <c r="C47" s="703">
        <v>0</v>
      </c>
      <c r="D47" s="703">
        <v>0</v>
      </c>
      <c r="E47" s="703">
        <v>2</v>
      </c>
      <c r="F47" s="703">
        <v>0</v>
      </c>
      <c r="G47" s="703">
        <v>0</v>
      </c>
      <c r="H47" s="703">
        <v>3</v>
      </c>
      <c r="I47" s="703">
        <v>6</v>
      </c>
      <c r="J47" s="703">
        <v>0</v>
      </c>
      <c r="K47" s="703">
        <v>0</v>
      </c>
      <c r="L47" s="703">
        <v>0</v>
      </c>
      <c r="M47" s="703">
        <v>0</v>
      </c>
      <c r="N47" s="703">
        <v>3</v>
      </c>
      <c r="O47" s="703">
        <v>1</v>
      </c>
      <c r="P47" s="703">
        <v>0</v>
      </c>
      <c r="Q47" s="703">
        <v>0</v>
      </c>
      <c r="R47" s="703">
        <v>2</v>
      </c>
      <c r="S47" s="703">
        <v>2</v>
      </c>
      <c r="T47" s="703">
        <v>0</v>
      </c>
      <c r="U47" s="703">
        <v>0</v>
      </c>
      <c r="V47" s="703">
        <v>6</v>
      </c>
      <c r="W47" s="703">
        <v>21</v>
      </c>
      <c r="X47" s="703">
        <v>0</v>
      </c>
      <c r="Y47" s="703">
        <v>0</v>
      </c>
      <c r="Z47" s="703">
        <v>2</v>
      </c>
      <c r="AA47" s="703">
        <v>6</v>
      </c>
      <c r="AB47" s="703">
        <v>1</v>
      </c>
      <c r="AC47" s="703">
        <v>0</v>
      </c>
      <c r="AD47" s="703">
        <v>0</v>
      </c>
      <c r="AE47" s="703">
        <v>0</v>
      </c>
      <c r="AF47" s="703">
        <v>0</v>
      </c>
      <c r="AG47" s="703">
        <v>0</v>
      </c>
      <c r="AH47" s="703">
        <v>0</v>
      </c>
      <c r="AI47" s="703">
        <v>0</v>
      </c>
      <c r="AJ47" s="703">
        <v>0</v>
      </c>
      <c r="AK47" s="703">
        <v>0</v>
      </c>
      <c r="AL47" s="703">
        <v>0</v>
      </c>
      <c r="AM47" s="703">
        <v>0</v>
      </c>
      <c r="AN47" s="703">
        <v>0</v>
      </c>
      <c r="AO47" s="703">
        <v>0</v>
      </c>
      <c r="AP47" s="703">
        <v>0</v>
      </c>
      <c r="AQ47" s="703">
        <v>0</v>
      </c>
      <c r="AR47" s="703">
        <v>0</v>
      </c>
      <c r="AS47" s="703">
        <v>0</v>
      </c>
      <c r="AT47" s="703">
        <v>0</v>
      </c>
      <c r="AU47" s="703">
        <v>0</v>
      </c>
    </row>
    <row r="48" spans="1:47" x14ac:dyDescent="0.3">
      <c r="A48" s="708" t="s">
        <v>219</v>
      </c>
      <c r="B48" s="703">
        <v>0</v>
      </c>
      <c r="C48" s="703">
        <v>0</v>
      </c>
      <c r="D48" s="703">
        <v>10</v>
      </c>
      <c r="E48" s="703">
        <v>24</v>
      </c>
      <c r="F48" s="703">
        <v>0</v>
      </c>
      <c r="G48" s="703">
        <v>0</v>
      </c>
      <c r="H48" s="703">
        <v>3</v>
      </c>
      <c r="I48" s="703">
        <v>6</v>
      </c>
      <c r="J48" s="703">
        <v>0</v>
      </c>
      <c r="K48" s="703">
        <v>0</v>
      </c>
      <c r="L48" s="703">
        <v>0</v>
      </c>
      <c r="M48" s="703">
        <v>0</v>
      </c>
      <c r="N48" s="703">
        <v>3</v>
      </c>
      <c r="O48" s="703">
        <v>6</v>
      </c>
      <c r="P48" s="703">
        <v>0</v>
      </c>
      <c r="Q48" s="703">
        <v>0</v>
      </c>
      <c r="R48" s="703">
        <v>0</v>
      </c>
      <c r="S48" s="703">
        <v>7</v>
      </c>
      <c r="T48" s="703">
        <v>0</v>
      </c>
      <c r="U48" s="703">
        <v>0</v>
      </c>
      <c r="V48" s="703">
        <v>2</v>
      </c>
      <c r="W48" s="703">
        <v>3</v>
      </c>
      <c r="X48" s="703">
        <v>0</v>
      </c>
      <c r="Y48" s="703">
        <v>0</v>
      </c>
      <c r="Z48" s="703">
        <v>2</v>
      </c>
      <c r="AA48" s="703">
        <v>4</v>
      </c>
      <c r="AB48" s="703">
        <v>0</v>
      </c>
      <c r="AC48" s="703">
        <v>0</v>
      </c>
      <c r="AD48" s="703">
        <v>0</v>
      </c>
      <c r="AE48" s="703">
        <v>0</v>
      </c>
      <c r="AF48" s="703">
        <v>0</v>
      </c>
      <c r="AG48" s="703">
        <v>0</v>
      </c>
      <c r="AH48" s="703">
        <v>0</v>
      </c>
      <c r="AI48" s="703">
        <v>0</v>
      </c>
      <c r="AJ48" s="703">
        <v>0</v>
      </c>
      <c r="AK48" s="703">
        <v>0</v>
      </c>
      <c r="AL48" s="703">
        <v>0</v>
      </c>
      <c r="AM48" s="703">
        <v>0</v>
      </c>
      <c r="AN48" s="703">
        <v>0</v>
      </c>
      <c r="AO48" s="703">
        <v>0</v>
      </c>
      <c r="AP48" s="703">
        <v>0</v>
      </c>
      <c r="AQ48" s="703">
        <v>0</v>
      </c>
      <c r="AR48" s="703">
        <v>0</v>
      </c>
      <c r="AS48" s="703">
        <v>0</v>
      </c>
      <c r="AT48" s="703">
        <v>0</v>
      </c>
      <c r="AU48" s="703">
        <v>0</v>
      </c>
    </row>
    <row r="49" spans="1:47" x14ac:dyDescent="0.3">
      <c r="A49" s="708" t="s">
        <v>220</v>
      </c>
      <c r="B49" s="703">
        <v>0</v>
      </c>
      <c r="C49" s="703">
        <v>0</v>
      </c>
      <c r="D49" s="703">
        <v>4</v>
      </c>
      <c r="E49" s="703">
        <v>15</v>
      </c>
      <c r="F49" s="703">
        <v>0</v>
      </c>
      <c r="G49" s="703">
        <v>0</v>
      </c>
      <c r="H49" s="703">
        <v>0</v>
      </c>
      <c r="I49" s="703">
        <v>0</v>
      </c>
      <c r="J49" s="703">
        <v>0</v>
      </c>
      <c r="K49" s="703">
        <v>0</v>
      </c>
      <c r="L49" s="703">
        <v>0</v>
      </c>
      <c r="M49" s="703">
        <v>0</v>
      </c>
      <c r="N49" s="703">
        <v>2</v>
      </c>
      <c r="O49" s="703">
        <v>7</v>
      </c>
      <c r="P49" s="703">
        <v>0</v>
      </c>
      <c r="Q49" s="703">
        <v>0</v>
      </c>
      <c r="R49" s="703">
        <v>3</v>
      </c>
      <c r="S49" s="703">
        <v>6</v>
      </c>
      <c r="T49" s="703">
        <v>0</v>
      </c>
      <c r="U49" s="703">
        <v>0</v>
      </c>
      <c r="V49" s="703">
        <v>5</v>
      </c>
      <c r="W49" s="703">
        <v>4</v>
      </c>
      <c r="X49" s="703">
        <v>0</v>
      </c>
      <c r="Y49" s="703">
        <v>0</v>
      </c>
      <c r="Z49" s="703">
        <v>1</v>
      </c>
      <c r="AA49" s="703">
        <v>2</v>
      </c>
      <c r="AB49" s="703">
        <v>0</v>
      </c>
      <c r="AC49" s="703">
        <v>0</v>
      </c>
      <c r="AD49" s="703">
        <v>0</v>
      </c>
      <c r="AE49" s="703">
        <v>0</v>
      </c>
      <c r="AF49" s="703">
        <v>0</v>
      </c>
      <c r="AG49" s="703">
        <v>0</v>
      </c>
      <c r="AH49" s="703">
        <v>0</v>
      </c>
      <c r="AI49" s="703">
        <v>0</v>
      </c>
      <c r="AJ49" s="703">
        <v>0</v>
      </c>
      <c r="AK49" s="703">
        <v>0</v>
      </c>
      <c r="AL49" s="703">
        <v>0</v>
      </c>
      <c r="AM49" s="703">
        <v>0</v>
      </c>
      <c r="AN49" s="703">
        <v>0</v>
      </c>
      <c r="AO49" s="703">
        <v>0</v>
      </c>
      <c r="AP49" s="703">
        <v>0</v>
      </c>
      <c r="AQ49" s="703">
        <v>0</v>
      </c>
      <c r="AR49" s="703">
        <v>0</v>
      </c>
      <c r="AS49" s="703">
        <v>0</v>
      </c>
      <c r="AT49" s="703">
        <v>0</v>
      </c>
      <c r="AU49" s="703">
        <v>0</v>
      </c>
    </row>
    <row r="50" spans="1:47" x14ac:dyDescent="0.3">
      <c r="A50" s="708" t="s">
        <v>288</v>
      </c>
      <c r="B50" s="703">
        <v>0</v>
      </c>
      <c r="C50" s="703">
        <v>0</v>
      </c>
      <c r="D50" s="703">
        <v>8</v>
      </c>
      <c r="E50" s="703">
        <v>26</v>
      </c>
      <c r="F50" s="703">
        <v>0</v>
      </c>
      <c r="G50" s="703">
        <v>2</v>
      </c>
      <c r="H50" s="703">
        <v>8</v>
      </c>
      <c r="I50" s="703">
        <v>7</v>
      </c>
      <c r="J50" s="703">
        <v>0</v>
      </c>
      <c r="K50" s="703">
        <v>0</v>
      </c>
      <c r="L50" s="703">
        <v>0</v>
      </c>
      <c r="M50" s="703">
        <v>0</v>
      </c>
      <c r="N50" s="703">
        <v>5</v>
      </c>
      <c r="O50" s="703">
        <v>6</v>
      </c>
      <c r="P50" s="703">
        <v>0</v>
      </c>
      <c r="Q50" s="703">
        <v>0</v>
      </c>
      <c r="R50" s="703">
        <v>1</v>
      </c>
      <c r="S50" s="703">
        <v>4</v>
      </c>
      <c r="T50" s="703">
        <v>0</v>
      </c>
      <c r="U50" s="703">
        <v>0</v>
      </c>
      <c r="V50" s="703">
        <v>9</v>
      </c>
      <c r="W50" s="703">
        <v>17</v>
      </c>
      <c r="X50" s="703">
        <v>0</v>
      </c>
      <c r="Y50" s="703">
        <v>0</v>
      </c>
      <c r="Z50" s="703">
        <v>4</v>
      </c>
      <c r="AA50" s="703">
        <v>10</v>
      </c>
      <c r="AB50" s="703">
        <v>0</v>
      </c>
      <c r="AC50" s="703">
        <v>1</v>
      </c>
      <c r="AD50" s="703">
        <v>0</v>
      </c>
      <c r="AE50" s="703">
        <v>0</v>
      </c>
      <c r="AF50" s="703">
        <v>0</v>
      </c>
      <c r="AG50" s="703">
        <v>0</v>
      </c>
      <c r="AH50" s="703">
        <v>0</v>
      </c>
      <c r="AI50" s="703">
        <v>0</v>
      </c>
      <c r="AJ50" s="703">
        <v>0</v>
      </c>
      <c r="AK50" s="703">
        <v>0</v>
      </c>
      <c r="AL50" s="703">
        <v>0</v>
      </c>
      <c r="AM50" s="703">
        <v>0</v>
      </c>
      <c r="AN50" s="703">
        <v>0</v>
      </c>
      <c r="AO50" s="703">
        <v>0</v>
      </c>
      <c r="AP50" s="703">
        <v>0</v>
      </c>
      <c r="AQ50" s="703">
        <v>0</v>
      </c>
      <c r="AR50" s="703">
        <v>0</v>
      </c>
      <c r="AS50" s="703">
        <v>0</v>
      </c>
      <c r="AT50" s="703">
        <v>0</v>
      </c>
      <c r="AU50" s="703">
        <v>0</v>
      </c>
    </row>
    <row r="51" spans="1:47" x14ac:dyDescent="0.3">
      <c r="A51" s="708" t="s">
        <v>222</v>
      </c>
      <c r="B51" s="703">
        <v>0</v>
      </c>
      <c r="C51" s="703">
        <v>0</v>
      </c>
      <c r="D51" s="703">
        <v>5</v>
      </c>
      <c r="E51" s="703">
        <v>13</v>
      </c>
      <c r="F51" s="703">
        <v>0</v>
      </c>
      <c r="G51" s="703">
        <v>0</v>
      </c>
      <c r="H51" s="703">
        <v>6</v>
      </c>
      <c r="I51" s="703">
        <v>5</v>
      </c>
      <c r="J51" s="703">
        <v>0</v>
      </c>
      <c r="K51" s="703">
        <v>0</v>
      </c>
      <c r="L51" s="703">
        <v>0</v>
      </c>
      <c r="M51" s="703">
        <v>0</v>
      </c>
      <c r="N51" s="703">
        <v>0</v>
      </c>
      <c r="O51" s="703">
        <v>0</v>
      </c>
      <c r="P51" s="703">
        <v>0</v>
      </c>
      <c r="Q51" s="703">
        <v>0</v>
      </c>
      <c r="R51" s="703">
        <v>2</v>
      </c>
      <c r="S51" s="703">
        <v>11</v>
      </c>
      <c r="T51" s="703">
        <v>0</v>
      </c>
      <c r="U51" s="703">
        <v>0</v>
      </c>
      <c r="V51" s="703">
        <v>1</v>
      </c>
      <c r="W51" s="703">
        <v>8</v>
      </c>
      <c r="X51" s="703">
        <v>0</v>
      </c>
      <c r="Y51" s="703">
        <v>0</v>
      </c>
      <c r="Z51" s="703">
        <v>6</v>
      </c>
      <c r="AA51" s="703">
        <v>12</v>
      </c>
      <c r="AB51" s="703">
        <v>0</v>
      </c>
      <c r="AC51" s="703">
        <v>0</v>
      </c>
      <c r="AD51" s="703">
        <v>0</v>
      </c>
      <c r="AE51" s="703">
        <v>0</v>
      </c>
      <c r="AF51" s="703">
        <v>0</v>
      </c>
      <c r="AG51" s="703">
        <v>0</v>
      </c>
      <c r="AH51" s="703">
        <v>0</v>
      </c>
      <c r="AI51" s="703">
        <v>0</v>
      </c>
      <c r="AJ51" s="703">
        <v>1</v>
      </c>
      <c r="AK51" s="703">
        <v>0</v>
      </c>
      <c r="AL51" s="703">
        <v>0</v>
      </c>
      <c r="AM51" s="703">
        <v>0</v>
      </c>
      <c r="AN51" s="703">
        <v>0</v>
      </c>
      <c r="AO51" s="703">
        <v>0</v>
      </c>
      <c r="AP51" s="703">
        <v>0</v>
      </c>
      <c r="AQ51" s="703">
        <v>0</v>
      </c>
      <c r="AR51" s="703">
        <v>0</v>
      </c>
      <c r="AS51" s="703">
        <v>0</v>
      </c>
      <c r="AT51" s="703">
        <v>0</v>
      </c>
      <c r="AU51" s="703">
        <v>0</v>
      </c>
    </row>
    <row r="52" spans="1:47" x14ac:dyDescent="0.3">
      <c r="A52" s="708" t="s">
        <v>223</v>
      </c>
      <c r="B52" s="703">
        <v>0</v>
      </c>
      <c r="C52" s="703">
        <v>0</v>
      </c>
      <c r="D52" s="703">
        <v>1</v>
      </c>
      <c r="E52" s="703">
        <v>6</v>
      </c>
      <c r="F52" s="703">
        <v>0</v>
      </c>
      <c r="G52" s="703">
        <v>0</v>
      </c>
      <c r="H52" s="703">
        <v>2</v>
      </c>
      <c r="I52" s="703">
        <v>3</v>
      </c>
      <c r="J52" s="703">
        <v>0</v>
      </c>
      <c r="K52" s="703">
        <v>0</v>
      </c>
      <c r="L52" s="703">
        <v>0</v>
      </c>
      <c r="M52" s="703">
        <v>0</v>
      </c>
      <c r="N52" s="703">
        <v>0</v>
      </c>
      <c r="O52" s="703">
        <v>1</v>
      </c>
      <c r="P52" s="703">
        <v>0</v>
      </c>
      <c r="Q52" s="703">
        <v>0</v>
      </c>
      <c r="R52" s="703">
        <v>0</v>
      </c>
      <c r="S52" s="703">
        <v>1</v>
      </c>
      <c r="T52" s="703">
        <v>0</v>
      </c>
      <c r="U52" s="703">
        <v>0</v>
      </c>
      <c r="V52" s="703">
        <v>0</v>
      </c>
      <c r="W52" s="703">
        <v>2</v>
      </c>
      <c r="X52" s="703">
        <v>0</v>
      </c>
      <c r="Y52" s="703">
        <v>0</v>
      </c>
      <c r="Z52" s="703">
        <v>1</v>
      </c>
      <c r="AA52" s="703">
        <v>1</v>
      </c>
      <c r="AB52" s="703">
        <v>0</v>
      </c>
      <c r="AC52" s="703">
        <v>0</v>
      </c>
      <c r="AD52" s="703">
        <v>0</v>
      </c>
      <c r="AE52" s="703">
        <v>0</v>
      </c>
      <c r="AF52" s="703">
        <v>0</v>
      </c>
      <c r="AG52" s="703">
        <v>0</v>
      </c>
      <c r="AH52" s="703">
        <v>0</v>
      </c>
      <c r="AI52" s="703">
        <v>0</v>
      </c>
      <c r="AJ52" s="703">
        <v>0</v>
      </c>
      <c r="AK52" s="703">
        <v>0</v>
      </c>
      <c r="AL52" s="703">
        <v>0</v>
      </c>
      <c r="AM52" s="703">
        <v>0</v>
      </c>
      <c r="AN52" s="703">
        <v>0</v>
      </c>
      <c r="AO52" s="703">
        <v>0</v>
      </c>
      <c r="AP52" s="703">
        <v>0</v>
      </c>
      <c r="AQ52" s="703">
        <v>0</v>
      </c>
      <c r="AR52" s="703">
        <v>0</v>
      </c>
      <c r="AS52" s="703">
        <v>0</v>
      </c>
      <c r="AT52" s="703">
        <v>0</v>
      </c>
      <c r="AU52" s="703">
        <v>0</v>
      </c>
    </row>
    <row r="53" spans="1:47" x14ac:dyDescent="0.3">
      <c r="A53" s="708" t="s">
        <v>224</v>
      </c>
      <c r="B53" s="703">
        <v>0</v>
      </c>
      <c r="C53" s="703">
        <v>0</v>
      </c>
      <c r="D53" s="703">
        <v>1</v>
      </c>
      <c r="E53" s="703">
        <v>15</v>
      </c>
      <c r="F53" s="703">
        <v>0</v>
      </c>
      <c r="G53" s="703">
        <v>0</v>
      </c>
      <c r="H53" s="703">
        <v>1</v>
      </c>
      <c r="I53" s="703">
        <v>4</v>
      </c>
      <c r="J53" s="703">
        <v>0</v>
      </c>
      <c r="K53" s="703">
        <v>0</v>
      </c>
      <c r="L53" s="703">
        <v>0</v>
      </c>
      <c r="M53" s="703">
        <v>0</v>
      </c>
      <c r="N53" s="703">
        <v>2</v>
      </c>
      <c r="O53" s="703">
        <v>4</v>
      </c>
      <c r="P53" s="703">
        <v>0</v>
      </c>
      <c r="Q53" s="703">
        <v>0</v>
      </c>
      <c r="R53" s="703">
        <v>2</v>
      </c>
      <c r="S53" s="703">
        <v>11</v>
      </c>
      <c r="T53" s="703">
        <v>0</v>
      </c>
      <c r="U53" s="703">
        <v>0</v>
      </c>
      <c r="V53" s="703">
        <v>4</v>
      </c>
      <c r="W53" s="703">
        <v>8</v>
      </c>
      <c r="X53" s="703">
        <v>0</v>
      </c>
      <c r="Y53" s="703">
        <v>0</v>
      </c>
      <c r="Z53" s="703">
        <v>6</v>
      </c>
      <c r="AA53" s="703">
        <v>10</v>
      </c>
      <c r="AB53" s="703">
        <v>0</v>
      </c>
      <c r="AC53" s="703">
        <v>0</v>
      </c>
      <c r="AD53" s="703">
        <v>0</v>
      </c>
      <c r="AE53" s="703">
        <v>0</v>
      </c>
      <c r="AF53" s="703">
        <v>0</v>
      </c>
      <c r="AG53" s="703">
        <v>0</v>
      </c>
      <c r="AH53" s="703">
        <v>1</v>
      </c>
      <c r="AI53" s="703">
        <v>0</v>
      </c>
      <c r="AJ53" s="703">
        <v>0</v>
      </c>
      <c r="AK53" s="703">
        <v>0</v>
      </c>
      <c r="AL53" s="703">
        <v>0</v>
      </c>
      <c r="AM53" s="703">
        <v>0</v>
      </c>
      <c r="AN53" s="703">
        <v>0</v>
      </c>
      <c r="AO53" s="703">
        <v>0</v>
      </c>
      <c r="AP53" s="703">
        <v>0</v>
      </c>
      <c r="AQ53" s="703">
        <v>0</v>
      </c>
      <c r="AR53" s="703">
        <v>0</v>
      </c>
      <c r="AS53" s="703">
        <v>0</v>
      </c>
      <c r="AT53" s="703">
        <v>0</v>
      </c>
      <c r="AU53" s="703">
        <v>0</v>
      </c>
    </row>
    <row r="54" spans="1:47" x14ac:dyDescent="0.3">
      <c r="A54" s="708" t="s">
        <v>225</v>
      </c>
      <c r="B54" s="703">
        <v>0</v>
      </c>
      <c r="C54" s="703">
        <v>0</v>
      </c>
      <c r="D54" s="703">
        <v>2</v>
      </c>
      <c r="E54" s="703">
        <v>4</v>
      </c>
      <c r="F54" s="703">
        <v>1</v>
      </c>
      <c r="G54" s="703">
        <v>1</v>
      </c>
      <c r="H54" s="703">
        <v>1</v>
      </c>
      <c r="I54" s="703">
        <v>2</v>
      </c>
      <c r="J54" s="703">
        <v>0</v>
      </c>
      <c r="K54" s="703">
        <v>0</v>
      </c>
      <c r="L54" s="703">
        <v>0</v>
      </c>
      <c r="M54" s="703">
        <v>0</v>
      </c>
      <c r="N54" s="703">
        <v>0</v>
      </c>
      <c r="O54" s="703">
        <v>1</v>
      </c>
      <c r="P54" s="703">
        <v>0</v>
      </c>
      <c r="Q54" s="703">
        <v>0</v>
      </c>
      <c r="R54" s="703">
        <v>0</v>
      </c>
      <c r="S54" s="703">
        <v>4</v>
      </c>
      <c r="T54" s="703">
        <v>0</v>
      </c>
      <c r="U54" s="703">
        <v>0</v>
      </c>
      <c r="V54" s="703">
        <v>0</v>
      </c>
      <c r="W54" s="703">
        <v>0</v>
      </c>
      <c r="X54" s="703">
        <v>0</v>
      </c>
      <c r="Y54" s="703">
        <v>0</v>
      </c>
      <c r="Z54" s="703">
        <v>1</v>
      </c>
      <c r="AA54" s="703">
        <v>1</v>
      </c>
      <c r="AB54" s="703">
        <v>0</v>
      </c>
      <c r="AC54" s="703">
        <v>0</v>
      </c>
      <c r="AD54" s="703">
        <v>0</v>
      </c>
      <c r="AE54" s="703">
        <v>0</v>
      </c>
      <c r="AF54" s="703">
        <v>0</v>
      </c>
      <c r="AG54" s="703">
        <v>0</v>
      </c>
      <c r="AH54" s="703">
        <v>0</v>
      </c>
      <c r="AI54" s="703">
        <v>0</v>
      </c>
      <c r="AJ54" s="703">
        <v>0</v>
      </c>
      <c r="AK54" s="703">
        <v>0</v>
      </c>
      <c r="AL54" s="703">
        <v>0</v>
      </c>
      <c r="AM54" s="703">
        <v>0</v>
      </c>
      <c r="AN54" s="703">
        <v>0</v>
      </c>
      <c r="AO54" s="703">
        <v>0</v>
      </c>
      <c r="AP54" s="703">
        <v>0</v>
      </c>
      <c r="AQ54" s="703">
        <v>0</v>
      </c>
      <c r="AR54" s="703">
        <v>0</v>
      </c>
      <c r="AS54" s="703">
        <v>0</v>
      </c>
      <c r="AT54" s="703">
        <v>0</v>
      </c>
      <c r="AU54" s="703">
        <v>0</v>
      </c>
    </row>
    <row r="55" spans="1:47" x14ac:dyDescent="0.3">
      <c r="A55" s="708" t="s">
        <v>226</v>
      </c>
      <c r="B55" s="703">
        <v>0</v>
      </c>
      <c r="C55" s="703">
        <v>0</v>
      </c>
      <c r="D55" s="703">
        <v>5</v>
      </c>
      <c r="E55" s="703">
        <v>5</v>
      </c>
      <c r="F55" s="703">
        <v>0</v>
      </c>
      <c r="G55" s="703">
        <v>1</v>
      </c>
      <c r="H55" s="703">
        <v>0</v>
      </c>
      <c r="I55" s="703">
        <v>1</v>
      </c>
      <c r="J55" s="703">
        <v>0</v>
      </c>
      <c r="K55" s="703">
        <v>0</v>
      </c>
      <c r="L55" s="703">
        <v>0</v>
      </c>
      <c r="M55" s="703">
        <v>0</v>
      </c>
      <c r="N55" s="703">
        <v>2</v>
      </c>
      <c r="O55" s="703">
        <v>5</v>
      </c>
      <c r="P55" s="703">
        <v>0</v>
      </c>
      <c r="Q55" s="703">
        <v>0</v>
      </c>
      <c r="R55" s="703">
        <v>1</v>
      </c>
      <c r="S55" s="703">
        <v>0</v>
      </c>
      <c r="T55" s="703">
        <v>0</v>
      </c>
      <c r="U55" s="703">
        <v>0</v>
      </c>
      <c r="V55" s="703">
        <v>2</v>
      </c>
      <c r="W55" s="703">
        <v>6</v>
      </c>
      <c r="X55" s="703">
        <v>0</v>
      </c>
      <c r="Y55" s="703">
        <v>0</v>
      </c>
      <c r="Z55" s="703">
        <v>1</v>
      </c>
      <c r="AA55" s="703">
        <v>9</v>
      </c>
      <c r="AB55" s="703">
        <v>0</v>
      </c>
      <c r="AC55" s="703">
        <v>0</v>
      </c>
      <c r="AD55" s="703">
        <v>0</v>
      </c>
      <c r="AE55" s="703">
        <v>0</v>
      </c>
      <c r="AF55" s="703">
        <v>0</v>
      </c>
      <c r="AG55" s="703">
        <v>0</v>
      </c>
      <c r="AH55" s="703">
        <v>0</v>
      </c>
      <c r="AI55" s="703">
        <v>0</v>
      </c>
      <c r="AJ55" s="703">
        <v>0</v>
      </c>
      <c r="AK55" s="703">
        <v>0</v>
      </c>
      <c r="AL55" s="703">
        <v>0</v>
      </c>
      <c r="AM55" s="703">
        <v>0</v>
      </c>
      <c r="AN55" s="703">
        <v>0</v>
      </c>
      <c r="AO55" s="703">
        <v>0</v>
      </c>
      <c r="AP55" s="703">
        <v>0</v>
      </c>
      <c r="AQ55" s="703">
        <v>0</v>
      </c>
      <c r="AR55" s="703">
        <v>0</v>
      </c>
      <c r="AS55" s="703">
        <v>0</v>
      </c>
      <c r="AT55" s="703">
        <v>0</v>
      </c>
      <c r="AU55" s="703">
        <v>0</v>
      </c>
    </row>
    <row r="56" spans="1:47" x14ac:dyDescent="0.3">
      <c r="A56" s="708" t="s">
        <v>227</v>
      </c>
      <c r="B56" s="703">
        <v>0</v>
      </c>
      <c r="C56" s="703">
        <v>0</v>
      </c>
      <c r="D56" s="703">
        <v>3</v>
      </c>
      <c r="E56" s="703">
        <v>11</v>
      </c>
      <c r="F56" s="703">
        <v>1</v>
      </c>
      <c r="G56" s="703">
        <v>1</v>
      </c>
      <c r="H56" s="703">
        <v>0</v>
      </c>
      <c r="I56" s="703">
        <v>1</v>
      </c>
      <c r="J56" s="703">
        <v>0</v>
      </c>
      <c r="K56" s="703">
        <v>0</v>
      </c>
      <c r="L56" s="703">
        <v>0</v>
      </c>
      <c r="M56" s="703">
        <v>0</v>
      </c>
      <c r="N56" s="703">
        <v>1</v>
      </c>
      <c r="O56" s="703">
        <v>0</v>
      </c>
      <c r="P56" s="703">
        <v>0</v>
      </c>
      <c r="Q56" s="703">
        <v>0</v>
      </c>
      <c r="R56" s="703">
        <v>0</v>
      </c>
      <c r="S56" s="703">
        <v>3</v>
      </c>
      <c r="T56" s="703">
        <v>0</v>
      </c>
      <c r="U56" s="703">
        <v>0</v>
      </c>
      <c r="V56" s="703">
        <v>1</v>
      </c>
      <c r="W56" s="703">
        <v>2</v>
      </c>
      <c r="X56" s="703">
        <v>0</v>
      </c>
      <c r="Y56" s="703">
        <v>0</v>
      </c>
      <c r="Z56" s="703">
        <v>0</v>
      </c>
      <c r="AA56" s="703">
        <v>1</v>
      </c>
      <c r="AB56" s="703">
        <v>1</v>
      </c>
      <c r="AC56" s="703">
        <v>0</v>
      </c>
      <c r="AD56" s="703">
        <v>0</v>
      </c>
      <c r="AE56" s="703">
        <v>0</v>
      </c>
      <c r="AF56" s="703">
        <v>0</v>
      </c>
      <c r="AG56" s="703">
        <v>0</v>
      </c>
      <c r="AH56" s="703">
        <v>0</v>
      </c>
      <c r="AI56" s="703">
        <v>0</v>
      </c>
      <c r="AJ56" s="703">
        <v>0</v>
      </c>
      <c r="AK56" s="703">
        <v>0</v>
      </c>
      <c r="AL56" s="703">
        <v>0</v>
      </c>
      <c r="AM56" s="703">
        <v>0</v>
      </c>
      <c r="AN56" s="703">
        <v>0</v>
      </c>
      <c r="AO56" s="703">
        <v>0</v>
      </c>
      <c r="AP56" s="703">
        <v>0</v>
      </c>
      <c r="AQ56" s="703">
        <v>0</v>
      </c>
      <c r="AR56" s="703">
        <v>0</v>
      </c>
      <c r="AS56" s="703">
        <v>0</v>
      </c>
      <c r="AT56" s="703">
        <v>0</v>
      </c>
      <c r="AU56" s="703">
        <v>0</v>
      </c>
    </row>
    <row r="57" spans="1:47" x14ac:dyDescent="0.3">
      <c r="A57" s="711" t="s">
        <v>228</v>
      </c>
      <c r="B57" s="704">
        <v>0</v>
      </c>
      <c r="C57" s="704">
        <v>0</v>
      </c>
      <c r="D57" s="704">
        <v>3</v>
      </c>
      <c r="E57" s="704">
        <v>7</v>
      </c>
      <c r="F57" s="704">
        <v>0</v>
      </c>
      <c r="G57" s="704">
        <v>0</v>
      </c>
      <c r="H57" s="704">
        <v>3</v>
      </c>
      <c r="I57" s="704">
        <v>4</v>
      </c>
      <c r="J57" s="704">
        <v>0</v>
      </c>
      <c r="K57" s="704">
        <v>0</v>
      </c>
      <c r="L57" s="704">
        <v>0</v>
      </c>
      <c r="M57" s="704">
        <v>0</v>
      </c>
      <c r="N57" s="704">
        <v>1</v>
      </c>
      <c r="O57" s="704">
        <v>5</v>
      </c>
      <c r="P57" s="704">
        <v>0</v>
      </c>
      <c r="Q57" s="704">
        <v>0</v>
      </c>
      <c r="R57" s="704">
        <v>1</v>
      </c>
      <c r="S57" s="704">
        <v>9</v>
      </c>
      <c r="T57" s="704">
        <v>0</v>
      </c>
      <c r="U57" s="704">
        <v>0</v>
      </c>
      <c r="V57" s="704">
        <v>1</v>
      </c>
      <c r="W57" s="704">
        <v>5</v>
      </c>
      <c r="X57" s="704">
        <v>0</v>
      </c>
      <c r="Y57" s="704">
        <v>0</v>
      </c>
      <c r="Z57" s="704">
        <v>6</v>
      </c>
      <c r="AA57" s="704">
        <v>6</v>
      </c>
      <c r="AB57" s="704">
        <v>1</v>
      </c>
      <c r="AC57" s="704">
        <v>0</v>
      </c>
      <c r="AD57" s="704">
        <v>0</v>
      </c>
      <c r="AE57" s="704">
        <v>0</v>
      </c>
      <c r="AF57" s="704">
        <v>0</v>
      </c>
      <c r="AG57" s="704">
        <v>0</v>
      </c>
      <c r="AH57" s="704">
        <v>0</v>
      </c>
      <c r="AI57" s="704">
        <v>0</v>
      </c>
      <c r="AJ57" s="704">
        <v>0</v>
      </c>
      <c r="AK57" s="704">
        <v>0</v>
      </c>
      <c r="AL57" s="704">
        <v>0</v>
      </c>
      <c r="AM57" s="704">
        <v>0</v>
      </c>
      <c r="AN57" s="704">
        <v>0</v>
      </c>
      <c r="AO57" s="704">
        <v>0</v>
      </c>
      <c r="AP57" s="704">
        <v>0</v>
      </c>
      <c r="AQ57" s="704">
        <v>0</v>
      </c>
      <c r="AR57" s="704">
        <v>0</v>
      </c>
      <c r="AS57" s="704">
        <v>0</v>
      </c>
      <c r="AT57" s="704">
        <v>0</v>
      </c>
      <c r="AU57" s="704">
        <v>0</v>
      </c>
    </row>
    <row r="58" spans="1:47" x14ac:dyDescent="0.3">
      <c r="A58" s="712" t="s">
        <v>259</v>
      </c>
      <c r="B58" s="699">
        <v>0</v>
      </c>
      <c r="C58" s="699">
        <v>0</v>
      </c>
      <c r="D58" s="699">
        <v>85</v>
      </c>
      <c r="E58" s="699">
        <v>224</v>
      </c>
      <c r="F58" s="699">
        <v>4</v>
      </c>
      <c r="G58" s="699">
        <v>6</v>
      </c>
      <c r="H58" s="699">
        <v>47</v>
      </c>
      <c r="I58" s="699">
        <v>88</v>
      </c>
      <c r="J58" s="699">
        <v>0</v>
      </c>
      <c r="K58" s="699">
        <v>0</v>
      </c>
      <c r="L58" s="699">
        <v>0</v>
      </c>
      <c r="M58" s="699">
        <v>0</v>
      </c>
      <c r="N58" s="699">
        <v>41</v>
      </c>
      <c r="O58" s="699">
        <v>91</v>
      </c>
      <c r="P58" s="699">
        <v>1</v>
      </c>
      <c r="Q58" s="699">
        <v>3</v>
      </c>
      <c r="R58" s="699">
        <v>23</v>
      </c>
      <c r="S58" s="699">
        <v>103</v>
      </c>
      <c r="T58" s="699">
        <v>0</v>
      </c>
      <c r="U58" s="699">
        <v>1</v>
      </c>
      <c r="V58" s="699">
        <f>SUM(V39:V57)</f>
        <v>75</v>
      </c>
      <c r="W58" s="699">
        <f t="shared" ref="W58:AU58" si="0">SUM(W39:W57)</f>
        <v>190</v>
      </c>
      <c r="X58" s="699">
        <f t="shared" si="0"/>
        <v>1</v>
      </c>
      <c r="Y58" s="699">
        <f t="shared" si="0"/>
        <v>0</v>
      </c>
      <c r="Z58" s="699">
        <f t="shared" si="0"/>
        <v>50</v>
      </c>
      <c r="AA58" s="699">
        <f t="shared" si="0"/>
        <v>117</v>
      </c>
      <c r="AB58" s="699">
        <f t="shared" si="0"/>
        <v>5</v>
      </c>
      <c r="AC58" s="699">
        <f t="shared" si="0"/>
        <v>3</v>
      </c>
      <c r="AD58" s="699">
        <f t="shared" si="0"/>
        <v>0</v>
      </c>
      <c r="AE58" s="699">
        <f t="shared" si="0"/>
        <v>0</v>
      </c>
      <c r="AF58" s="699">
        <f t="shared" si="0"/>
        <v>0</v>
      </c>
      <c r="AG58" s="699">
        <f t="shared" si="0"/>
        <v>0</v>
      </c>
      <c r="AH58" s="699">
        <f t="shared" si="0"/>
        <v>2</v>
      </c>
      <c r="AI58" s="699">
        <f t="shared" si="0"/>
        <v>0</v>
      </c>
      <c r="AJ58" s="699">
        <f t="shared" si="0"/>
        <v>1</v>
      </c>
      <c r="AK58" s="699">
        <f t="shared" si="0"/>
        <v>0</v>
      </c>
      <c r="AL58" s="699">
        <f t="shared" si="0"/>
        <v>0</v>
      </c>
      <c r="AM58" s="699">
        <f t="shared" si="0"/>
        <v>0</v>
      </c>
      <c r="AN58" s="699">
        <f t="shared" si="0"/>
        <v>0</v>
      </c>
      <c r="AO58" s="699">
        <f t="shared" si="0"/>
        <v>0</v>
      </c>
      <c r="AP58" s="699">
        <f t="shared" si="0"/>
        <v>0</v>
      </c>
      <c r="AQ58" s="699">
        <f t="shared" si="0"/>
        <v>0</v>
      </c>
      <c r="AR58" s="699">
        <f t="shared" si="0"/>
        <v>0</v>
      </c>
      <c r="AS58" s="699">
        <f t="shared" si="0"/>
        <v>0</v>
      </c>
      <c r="AT58" s="699">
        <f t="shared" si="0"/>
        <v>0</v>
      </c>
      <c r="AU58" s="699">
        <f t="shared" si="0"/>
        <v>0</v>
      </c>
    </row>
    <row r="59" spans="1:47" x14ac:dyDescent="0.3">
      <c r="A59" s="713" t="s">
        <v>350</v>
      </c>
      <c r="B59" s="701">
        <f>B36+B58</f>
        <v>1</v>
      </c>
      <c r="C59" s="701">
        <f t="shared" ref="C59:AU59" si="1">C36+C58</f>
        <v>0</v>
      </c>
      <c r="D59" s="701">
        <f t="shared" si="1"/>
        <v>230</v>
      </c>
      <c r="E59" s="701">
        <f t="shared" si="1"/>
        <v>554</v>
      </c>
      <c r="F59" s="701">
        <f t="shared" si="1"/>
        <v>12</v>
      </c>
      <c r="G59" s="701">
        <f t="shared" si="1"/>
        <v>19</v>
      </c>
      <c r="H59" s="701">
        <f t="shared" si="1"/>
        <v>84</v>
      </c>
      <c r="I59" s="701">
        <f t="shared" si="1"/>
        <v>193</v>
      </c>
      <c r="J59" s="701">
        <f t="shared" si="1"/>
        <v>1</v>
      </c>
      <c r="K59" s="701">
        <f t="shared" si="1"/>
        <v>0</v>
      </c>
      <c r="L59" s="701">
        <f t="shared" si="1"/>
        <v>2</v>
      </c>
      <c r="M59" s="701">
        <f t="shared" si="1"/>
        <v>2</v>
      </c>
      <c r="N59" s="701">
        <f t="shared" si="1"/>
        <v>139</v>
      </c>
      <c r="O59" s="701">
        <f t="shared" si="1"/>
        <v>399</v>
      </c>
      <c r="P59" s="701">
        <f t="shared" si="1"/>
        <v>7</v>
      </c>
      <c r="Q59" s="701">
        <f t="shared" si="1"/>
        <v>7</v>
      </c>
      <c r="R59" s="701">
        <f t="shared" si="1"/>
        <v>65</v>
      </c>
      <c r="S59" s="701">
        <f t="shared" si="1"/>
        <v>225</v>
      </c>
      <c r="T59" s="701">
        <f t="shared" si="1"/>
        <v>0</v>
      </c>
      <c r="U59" s="701">
        <f t="shared" si="1"/>
        <v>2</v>
      </c>
      <c r="V59" s="701">
        <f t="shared" si="1"/>
        <v>197</v>
      </c>
      <c r="W59" s="701">
        <f t="shared" si="1"/>
        <v>550</v>
      </c>
      <c r="X59" s="701">
        <f t="shared" si="1"/>
        <v>2</v>
      </c>
      <c r="Y59" s="701">
        <f t="shared" si="1"/>
        <v>5</v>
      </c>
      <c r="Z59" s="701">
        <f t="shared" si="1"/>
        <v>135</v>
      </c>
      <c r="AA59" s="701">
        <f t="shared" si="1"/>
        <v>298</v>
      </c>
      <c r="AB59" s="701">
        <f t="shared" si="1"/>
        <v>11</v>
      </c>
      <c r="AC59" s="701">
        <f t="shared" si="1"/>
        <v>9</v>
      </c>
      <c r="AD59" s="701">
        <f t="shared" si="1"/>
        <v>0</v>
      </c>
      <c r="AE59" s="701">
        <f t="shared" si="1"/>
        <v>2</v>
      </c>
      <c r="AF59" s="701">
        <f t="shared" si="1"/>
        <v>0</v>
      </c>
      <c r="AG59" s="701">
        <f t="shared" si="1"/>
        <v>0</v>
      </c>
      <c r="AH59" s="701">
        <f t="shared" si="1"/>
        <v>4</v>
      </c>
      <c r="AI59" s="701">
        <f t="shared" si="1"/>
        <v>2</v>
      </c>
      <c r="AJ59" s="701">
        <f t="shared" si="1"/>
        <v>1</v>
      </c>
      <c r="AK59" s="701">
        <f t="shared" si="1"/>
        <v>1</v>
      </c>
      <c r="AL59" s="701">
        <f t="shared" si="1"/>
        <v>0</v>
      </c>
      <c r="AM59" s="701">
        <f t="shared" si="1"/>
        <v>0</v>
      </c>
      <c r="AN59" s="701">
        <f t="shared" si="1"/>
        <v>0</v>
      </c>
      <c r="AO59" s="701">
        <f t="shared" si="1"/>
        <v>0</v>
      </c>
      <c r="AP59" s="701">
        <f t="shared" si="1"/>
        <v>0</v>
      </c>
      <c r="AQ59" s="701">
        <f t="shared" si="1"/>
        <v>0</v>
      </c>
      <c r="AR59" s="701">
        <f t="shared" si="1"/>
        <v>0</v>
      </c>
      <c r="AS59" s="701">
        <f t="shared" si="1"/>
        <v>0</v>
      </c>
      <c r="AT59" s="701">
        <f t="shared" si="1"/>
        <v>0</v>
      </c>
      <c r="AU59" s="701">
        <f t="shared" si="1"/>
        <v>0</v>
      </c>
    </row>
  </sheetData>
  <mergeCells count="29">
    <mergeCell ref="A2:A4"/>
    <mergeCell ref="B2:K2"/>
    <mergeCell ref="L2:U2"/>
    <mergeCell ref="V2:AC2"/>
    <mergeCell ref="R3:S3"/>
    <mergeCell ref="T3:U3"/>
    <mergeCell ref="V3:W3"/>
    <mergeCell ref="Z3:AA3"/>
    <mergeCell ref="AB3:AC3"/>
    <mergeCell ref="B3:C3"/>
    <mergeCell ref="D3:E3"/>
    <mergeCell ref="F3:G3"/>
    <mergeCell ref="H3:I3"/>
    <mergeCell ref="J3:K3"/>
    <mergeCell ref="AD3:AE3"/>
    <mergeCell ref="AF3:AG3"/>
    <mergeCell ref="AD2:AK2"/>
    <mergeCell ref="L3:M3"/>
    <mergeCell ref="N3:O3"/>
    <mergeCell ref="P3:Q3"/>
    <mergeCell ref="X3:Y3"/>
    <mergeCell ref="AL2:AU2"/>
    <mergeCell ref="AT3:AU3"/>
    <mergeCell ref="AH3:AI3"/>
    <mergeCell ref="AJ3:AK3"/>
    <mergeCell ref="AL3:AM3"/>
    <mergeCell ref="AN3:AO3"/>
    <mergeCell ref="AP3:AQ3"/>
    <mergeCell ref="AR3:AS3"/>
  </mergeCells>
  <pageMargins left="0.35433070866141736" right="0.15748031496062992" top="0.35433070866141736" bottom="0.35433070866141736" header="0.31496062992125984" footer="0.31496062992125984"/>
  <pageSetup paperSize="9" scale="80" orientation="landscape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17"/>
  <sheetViews>
    <sheetView workbookViewId="0">
      <selection activeCell="U16" sqref="U16"/>
    </sheetView>
  </sheetViews>
  <sheetFormatPr defaultRowHeight="18.75" x14ac:dyDescent="0.3"/>
  <cols>
    <col min="1" max="1" width="11.375" style="5" customWidth="1"/>
    <col min="2" max="2" width="23.625" style="5" customWidth="1"/>
    <col min="3" max="3" width="3.625" style="5" bestFit="1" customWidth="1"/>
    <col min="4" max="4" width="3.875" style="5" bestFit="1" customWidth="1"/>
    <col min="5" max="5" width="3.625" style="5" bestFit="1" customWidth="1"/>
    <col min="6" max="8" width="4.125" style="5" bestFit="1" customWidth="1"/>
    <col min="9" max="9" width="3.375" style="5" bestFit="1" customWidth="1"/>
    <col min="10" max="15" width="4.125" style="5" bestFit="1" customWidth="1"/>
    <col min="16" max="16" width="3.875" style="5" bestFit="1" customWidth="1"/>
    <col min="17" max="17" width="3.625" style="5" bestFit="1" customWidth="1"/>
    <col min="18" max="16384" width="9" style="5"/>
  </cols>
  <sheetData>
    <row r="1" spans="1:19" ht="21" x14ac:dyDescent="0.35">
      <c r="A1" s="1015" t="s">
        <v>398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</row>
    <row r="2" spans="1:19" x14ac:dyDescent="0.3">
      <c r="A2" s="976" t="s">
        <v>262</v>
      </c>
      <c r="B2" s="976" t="s">
        <v>158</v>
      </c>
      <c r="C2" s="977" t="s">
        <v>394</v>
      </c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1177" t="s">
        <v>396</v>
      </c>
      <c r="S2" s="1180" t="s">
        <v>408</v>
      </c>
    </row>
    <row r="3" spans="1:19" x14ac:dyDescent="0.3">
      <c r="A3" s="976"/>
      <c r="B3" s="976"/>
      <c r="C3" s="977" t="s">
        <v>126</v>
      </c>
      <c r="D3" s="977"/>
      <c r="E3" s="977"/>
      <c r="F3" s="977" t="s">
        <v>127</v>
      </c>
      <c r="G3" s="977"/>
      <c r="H3" s="977"/>
      <c r="I3" s="977" t="s">
        <v>128</v>
      </c>
      <c r="J3" s="977"/>
      <c r="K3" s="977"/>
      <c r="L3" s="977" t="s">
        <v>129</v>
      </c>
      <c r="M3" s="977"/>
      <c r="N3" s="977"/>
      <c r="O3" s="977" t="s">
        <v>29</v>
      </c>
      <c r="P3" s="977"/>
      <c r="Q3" s="977"/>
      <c r="R3" s="1178"/>
      <c r="S3" s="1180"/>
    </row>
    <row r="4" spans="1:19" x14ac:dyDescent="0.3">
      <c r="A4" s="976"/>
      <c r="B4" s="976"/>
      <c r="C4" s="686" t="s">
        <v>35</v>
      </c>
      <c r="D4" s="686" t="s">
        <v>36</v>
      </c>
      <c r="E4" s="686" t="s">
        <v>22</v>
      </c>
      <c r="F4" s="686" t="s">
        <v>35</v>
      </c>
      <c r="G4" s="686" t="s">
        <v>36</v>
      </c>
      <c r="H4" s="686" t="s">
        <v>22</v>
      </c>
      <c r="I4" s="686" t="s">
        <v>35</v>
      </c>
      <c r="J4" s="686" t="s">
        <v>36</v>
      </c>
      <c r="K4" s="686" t="s">
        <v>22</v>
      </c>
      <c r="L4" s="686" t="s">
        <v>35</v>
      </c>
      <c r="M4" s="686" t="s">
        <v>36</v>
      </c>
      <c r="N4" s="686" t="s">
        <v>22</v>
      </c>
      <c r="O4" s="686" t="s">
        <v>35</v>
      </c>
      <c r="P4" s="686" t="s">
        <v>36</v>
      </c>
      <c r="Q4" s="686" t="s">
        <v>22</v>
      </c>
      <c r="R4" s="1179"/>
      <c r="S4" s="1181"/>
    </row>
    <row r="5" spans="1:19" ht="23.25" x14ac:dyDescent="0.5">
      <c r="A5" s="741">
        <v>20032009</v>
      </c>
      <c r="B5" s="742" t="s">
        <v>206</v>
      </c>
      <c r="C5" s="743">
        <v>22</v>
      </c>
      <c r="D5" s="743">
        <v>27</v>
      </c>
      <c r="E5" s="743">
        <f>SUM(C5:D5)</f>
        <v>49</v>
      </c>
      <c r="F5" s="743">
        <v>0</v>
      </c>
      <c r="G5" s="743">
        <v>0</v>
      </c>
      <c r="H5" s="743">
        <v>0</v>
      </c>
      <c r="I5" s="743">
        <v>1</v>
      </c>
      <c r="J5" s="743">
        <v>0</v>
      </c>
      <c r="K5" s="743">
        <f>SUM(I5:J5)</f>
        <v>1</v>
      </c>
      <c r="L5" s="743">
        <v>0</v>
      </c>
      <c r="M5" s="743">
        <v>0</v>
      </c>
      <c r="N5" s="743">
        <v>0</v>
      </c>
      <c r="O5" s="744">
        <f>C5+F5+I5+L5</f>
        <v>23</v>
      </c>
      <c r="P5" s="744">
        <f>D5+G5+J5+M5</f>
        <v>27</v>
      </c>
      <c r="Q5" s="745">
        <f>E5+H5+K5+N5</f>
        <v>50</v>
      </c>
      <c r="R5" s="747">
        <v>50</v>
      </c>
      <c r="S5" s="749">
        <f>Q5/R5*100</f>
        <v>100</v>
      </c>
    </row>
    <row r="6" spans="1:19" ht="23.25" x14ac:dyDescent="0.5">
      <c r="A6" s="1182" t="s">
        <v>258</v>
      </c>
      <c r="B6" s="1183"/>
      <c r="C6" s="746">
        <f>SUM(C5)</f>
        <v>22</v>
      </c>
      <c r="D6" s="746">
        <f t="shared" ref="D6:K6" si="0">SUM(D5)</f>
        <v>27</v>
      </c>
      <c r="E6" s="746">
        <f t="shared" si="0"/>
        <v>49</v>
      </c>
      <c r="F6" s="746">
        <f t="shared" si="0"/>
        <v>0</v>
      </c>
      <c r="G6" s="746">
        <f t="shared" si="0"/>
        <v>0</v>
      </c>
      <c r="H6" s="746">
        <f t="shared" si="0"/>
        <v>0</v>
      </c>
      <c r="I6" s="746">
        <f t="shared" si="0"/>
        <v>1</v>
      </c>
      <c r="J6" s="746">
        <f t="shared" si="0"/>
        <v>0</v>
      </c>
      <c r="K6" s="746">
        <f t="shared" si="0"/>
        <v>1</v>
      </c>
      <c r="L6" s="746">
        <f t="shared" ref="L6" si="1">SUM(L5)</f>
        <v>0</v>
      </c>
      <c r="M6" s="746">
        <f t="shared" ref="M6" si="2">SUM(M5)</f>
        <v>0</v>
      </c>
      <c r="N6" s="746">
        <f t="shared" ref="N6" si="3">SUM(N5)</f>
        <v>0</v>
      </c>
      <c r="O6" s="746">
        <f t="shared" ref="O6" si="4">SUM(O5)</f>
        <v>23</v>
      </c>
      <c r="P6" s="746">
        <f t="shared" ref="P6" si="5">SUM(P5)</f>
        <v>27</v>
      </c>
      <c r="Q6" s="746">
        <f t="shared" ref="Q6" si="6">SUM(Q5)</f>
        <v>50</v>
      </c>
      <c r="R6" s="748">
        <f>SUM(R5)</f>
        <v>50</v>
      </c>
      <c r="S6" s="749">
        <f>Q6/R6*100</f>
        <v>100</v>
      </c>
    </row>
    <row r="7" spans="1:19" s="740" customFormat="1" ht="23.25" x14ac:dyDescent="0.5">
      <c r="A7" s="727"/>
      <c r="B7" s="727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29"/>
      <c r="S7" s="730"/>
    </row>
    <row r="8" spans="1:19" s="740" customFormat="1" ht="23.25" x14ac:dyDescent="0.5">
      <c r="A8" s="727"/>
      <c r="B8" s="727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29"/>
      <c r="S8" s="730"/>
    </row>
    <row r="9" spans="1:19" ht="21" x14ac:dyDescent="0.35">
      <c r="A9" s="1015" t="s">
        <v>399</v>
      </c>
      <c r="B9" s="1015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  <c r="O9" s="1015"/>
      <c r="P9" s="1015"/>
      <c r="Q9" s="1015"/>
    </row>
    <row r="10" spans="1:19" x14ac:dyDescent="0.3">
      <c r="A10" s="976" t="s">
        <v>262</v>
      </c>
      <c r="B10" s="976" t="s">
        <v>158</v>
      </c>
      <c r="C10" s="977" t="s">
        <v>265</v>
      </c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1177" t="s">
        <v>397</v>
      </c>
      <c r="S10" s="1180" t="s">
        <v>393</v>
      </c>
    </row>
    <row r="11" spans="1:19" x14ac:dyDescent="0.3">
      <c r="A11" s="976"/>
      <c r="B11" s="976"/>
      <c r="C11" s="977" t="s">
        <v>126</v>
      </c>
      <c r="D11" s="977"/>
      <c r="E11" s="977"/>
      <c r="F11" s="977" t="s">
        <v>127</v>
      </c>
      <c r="G11" s="977"/>
      <c r="H11" s="977"/>
      <c r="I11" s="977" t="s">
        <v>128</v>
      </c>
      <c r="J11" s="977"/>
      <c r="K11" s="977"/>
      <c r="L11" s="977" t="s">
        <v>129</v>
      </c>
      <c r="M11" s="977"/>
      <c r="N11" s="977"/>
      <c r="O11" s="977" t="s">
        <v>29</v>
      </c>
      <c r="P11" s="977"/>
      <c r="Q11" s="977"/>
      <c r="R11" s="1178"/>
      <c r="S11" s="1180"/>
    </row>
    <row r="12" spans="1:19" x14ac:dyDescent="0.3">
      <c r="A12" s="976"/>
      <c r="B12" s="976"/>
      <c r="C12" s="686" t="s">
        <v>35</v>
      </c>
      <c r="D12" s="686" t="s">
        <v>36</v>
      </c>
      <c r="E12" s="686" t="s">
        <v>22</v>
      </c>
      <c r="F12" s="686" t="s">
        <v>35</v>
      </c>
      <c r="G12" s="686" t="s">
        <v>36</v>
      </c>
      <c r="H12" s="686" t="s">
        <v>22</v>
      </c>
      <c r="I12" s="686" t="s">
        <v>35</v>
      </c>
      <c r="J12" s="686" t="s">
        <v>36</v>
      </c>
      <c r="K12" s="686" t="s">
        <v>22</v>
      </c>
      <c r="L12" s="686" t="s">
        <v>35</v>
      </c>
      <c r="M12" s="686" t="s">
        <v>36</v>
      </c>
      <c r="N12" s="686" t="s">
        <v>22</v>
      </c>
      <c r="O12" s="686" t="s">
        <v>35</v>
      </c>
      <c r="P12" s="686" t="s">
        <v>36</v>
      </c>
      <c r="Q12" s="686" t="s">
        <v>22</v>
      </c>
      <c r="R12" s="1179"/>
      <c r="S12" s="1181"/>
    </row>
    <row r="13" spans="1:19" ht="23.25" x14ac:dyDescent="0.5">
      <c r="A13" s="118">
        <v>20032009</v>
      </c>
      <c r="B13" s="119" t="s">
        <v>206</v>
      </c>
      <c r="C13" s="120">
        <v>24</v>
      </c>
      <c r="D13" s="120">
        <v>14</v>
      </c>
      <c r="E13" s="120">
        <v>38</v>
      </c>
      <c r="F13" s="120">
        <v>6</v>
      </c>
      <c r="G13" s="120">
        <v>1</v>
      </c>
      <c r="H13" s="120">
        <v>7</v>
      </c>
      <c r="I13" s="120">
        <v>1</v>
      </c>
      <c r="J13" s="120">
        <v>0</v>
      </c>
      <c r="K13" s="120">
        <v>1</v>
      </c>
      <c r="L13" s="120">
        <v>0</v>
      </c>
      <c r="M13" s="120">
        <v>0</v>
      </c>
      <c r="N13" s="120">
        <v>0</v>
      </c>
      <c r="O13" s="720">
        <f>C13+F13+I13+L13</f>
        <v>31</v>
      </c>
      <c r="P13" s="720">
        <f>D13+G13+J13+M13</f>
        <v>15</v>
      </c>
      <c r="Q13" s="725">
        <f>E13+H13+K13+N13</f>
        <v>46</v>
      </c>
      <c r="R13" s="732">
        <v>46</v>
      </c>
      <c r="S13" s="749">
        <f>Q13/R13*100</f>
        <v>100</v>
      </c>
    </row>
    <row r="14" spans="1:19" ht="23.25" x14ac:dyDescent="0.5">
      <c r="A14" s="1185" t="s">
        <v>258</v>
      </c>
      <c r="B14" s="1186"/>
      <c r="C14" s="721">
        <v>24</v>
      </c>
      <c r="D14" s="721">
        <v>14</v>
      </c>
      <c r="E14" s="721">
        <v>38</v>
      </c>
      <c r="F14" s="721">
        <v>6</v>
      </c>
      <c r="G14" s="721">
        <v>1</v>
      </c>
      <c r="H14" s="721">
        <v>7</v>
      </c>
      <c r="I14" s="721">
        <v>1</v>
      </c>
      <c r="J14" s="721">
        <v>0</v>
      </c>
      <c r="K14" s="721">
        <v>1</v>
      </c>
      <c r="L14" s="721">
        <v>0</v>
      </c>
      <c r="M14" s="721">
        <v>0</v>
      </c>
      <c r="N14" s="721">
        <v>0</v>
      </c>
      <c r="O14" s="721">
        <v>31</v>
      </c>
      <c r="P14" s="721">
        <v>15</v>
      </c>
      <c r="Q14" s="726">
        <v>46</v>
      </c>
      <c r="R14" s="732">
        <f>SUM(R13)</f>
        <v>46</v>
      </c>
      <c r="S14" s="749">
        <f>Q14/R14*100</f>
        <v>100</v>
      </c>
    </row>
    <row r="15" spans="1:19" ht="23.25" x14ac:dyDescent="0.5">
      <c r="A15" s="727"/>
      <c r="B15" s="727"/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31"/>
      <c r="O15" s="731"/>
      <c r="P15" s="731"/>
      <c r="Q15" s="731"/>
      <c r="R15" s="729"/>
      <c r="S15" s="730"/>
    </row>
    <row r="16" spans="1:19" x14ac:dyDescent="0.3">
      <c r="B16" s="1184" t="s">
        <v>409</v>
      </c>
      <c r="C16" s="1184"/>
      <c r="D16" s="1184"/>
      <c r="E16" s="1184"/>
      <c r="F16" s="1184"/>
      <c r="G16" s="1184"/>
      <c r="H16" s="1184"/>
      <c r="I16" s="1184"/>
      <c r="J16" s="1184"/>
      <c r="N16" s="37"/>
      <c r="O16" s="37"/>
      <c r="P16" s="37"/>
      <c r="Q16" s="37"/>
    </row>
    <row r="17" spans="2:2" x14ac:dyDescent="0.3">
      <c r="B17" s="5" t="s">
        <v>395</v>
      </c>
    </row>
  </sheetData>
  <sheetProtection selectLockedCells="1" selectUnlockedCells="1"/>
  <mergeCells count="25">
    <mergeCell ref="B16:J16"/>
    <mergeCell ref="A1:Q1"/>
    <mergeCell ref="A10:A12"/>
    <mergeCell ref="B10:B12"/>
    <mergeCell ref="C10:Q10"/>
    <mergeCell ref="C11:E11"/>
    <mergeCell ref="F11:H11"/>
    <mergeCell ref="I11:K11"/>
    <mergeCell ref="L11:N11"/>
    <mergeCell ref="O11:Q11"/>
    <mergeCell ref="A9:Q9"/>
    <mergeCell ref="A14:B14"/>
    <mergeCell ref="R10:R12"/>
    <mergeCell ref="S10:S12"/>
    <mergeCell ref="A2:A4"/>
    <mergeCell ref="B2:B4"/>
    <mergeCell ref="C2:Q2"/>
    <mergeCell ref="R2:R4"/>
    <mergeCell ref="S2:S4"/>
    <mergeCell ref="C3:E3"/>
    <mergeCell ref="F3:H3"/>
    <mergeCell ref="I3:K3"/>
    <mergeCell ref="L3:N3"/>
    <mergeCell ref="O3:Q3"/>
    <mergeCell ref="A6:B6"/>
  </mergeCells>
  <pageMargins left="1.1020833333333333" right="0.11805555555555555" top="0.62" bottom="0.15763888888888888" header="0.41" footer="0.51180555555555551"/>
  <pageSetup paperSize="9" firstPageNumber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67"/>
  <sheetViews>
    <sheetView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S13" sqref="S13"/>
    </sheetView>
  </sheetViews>
  <sheetFormatPr defaultRowHeight="18.75" x14ac:dyDescent="0.3"/>
  <cols>
    <col min="1" max="1" width="8.125" style="5" bestFit="1" customWidth="1"/>
    <col min="2" max="2" width="23.125" style="5" customWidth="1"/>
    <col min="3" max="4" width="5.625" style="5" customWidth="1"/>
    <col min="5" max="5" width="6.875" style="5" customWidth="1"/>
    <col min="6" max="11" width="4.125" style="5" bestFit="1" customWidth="1"/>
    <col min="12" max="13" width="5.625" style="5" customWidth="1"/>
    <col min="14" max="14" width="6.75" style="5" customWidth="1"/>
    <col min="15" max="15" width="11.25" style="5" customWidth="1"/>
    <col min="16" max="16" width="9" style="5"/>
    <col min="17" max="17" width="8.75" style="5" customWidth="1"/>
    <col min="18" max="18" width="10.625" style="753" customWidth="1"/>
    <col min="19" max="16384" width="9" style="5"/>
  </cols>
  <sheetData>
    <row r="1" spans="1:19" ht="21" x14ac:dyDescent="0.35">
      <c r="B1" s="126" t="s">
        <v>410</v>
      </c>
    </row>
    <row r="2" spans="1:19" x14ac:dyDescent="0.3">
      <c r="A2" s="1020" t="s">
        <v>262</v>
      </c>
      <c r="B2" s="1020" t="s">
        <v>158</v>
      </c>
      <c r="C2" s="1189" t="s">
        <v>266</v>
      </c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1"/>
      <c r="O2" s="1193" t="s">
        <v>406</v>
      </c>
      <c r="P2" s="1196" t="s">
        <v>411</v>
      </c>
      <c r="Q2" s="974" t="s">
        <v>405</v>
      </c>
    </row>
    <row r="3" spans="1:19" x14ac:dyDescent="0.3">
      <c r="A3" s="1192"/>
      <c r="B3" s="1192"/>
      <c r="C3" s="1189" t="s">
        <v>126</v>
      </c>
      <c r="D3" s="1190"/>
      <c r="E3" s="1191"/>
      <c r="F3" s="1189" t="s">
        <v>127</v>
      </c>
      <c r="G3" s="1190"/>
      <c r="H3" s="1191"/>
      <c r="I3" s="1189" t="s">
        <v>268</v>
      </c>
      <c r="J3" s="1190"/>
      <c r="K3" s="1191"/>
      <c r="L3" s="1189" t="s">
        <v>29</v>
      </c>
      <c r="M3" s="1190"/>
      <c r="N3" s="1191"/>
      <c r="O3" s="1194"/>
      <c r="P3" s="1197"/>
      <c r="Q3" s="1187"/>
      <c r="S3" s="754" t="s">
        <v>401</v>
      </c>
    </row>
    <row r="4" spans="1:19" x14ac:dyDescent="0.3">
      <c r="A4" s="995"/>
      <c r="B4" s="995"/>
      <c r="C4" s="803" t="s">
        <v>35</v>
      </c>
      <c r="D4" s="803" t="s">
        <v>36</v>
      </c>
      <c r="E4" s="803" t="s">
        <v>22</v>
      </c>
      <c r="F4" s="803" t="s">
        <v>35</v>
      </c>
      <c r="G4" s="803" t="s">
        <v>36</v>
      </c>
      <c r="H4" s="803" t="s">
        <v>22</v>
      </c>
      <c r="I4" s="803" t="s">
        <v>35</v>
      </c>
      <c r="J4" s="803" t="s">
        <v>36</v>
      </c>
      <c r="K4" s="803" t="s">
        <v>22</v>
      </c>
      <c r="L4" s="803" t="s">
        <v>35</v>
      </c>
      <c r="M4" s="803" t="s">
        <v>36</v>
      </c>
      <c r="N4" s="803" t="s">
        <v>22</v>
      </c>
      <c r="O4" s="1195"/>
      <c r="P4" s="1198"/>
      <c r="Q4" s="1188"/>
    </row>
    <row r="5" spans="1:19" x14ac:dyDescent="0.3">
      <c r="A5" s="774">
        <v>20012001</v>
      </c>
      <c r="B5" s="775" t="s">
        <v>177</v>
      </c>
      <c r="C5" s="98">
        <v>204</v>
      </c>
      <c r="D5" s="98">
        <v>209</v>
      </c>
      <c r="E5" s="98">
        <v>413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204</v>
      </c>
      <c r="M5" s="98">
        <v>209</v>
      </c>
      <c r="N5" s="98">
        <v>413</v>
      </c>
      <c r="O5" s="841">
        <v>451</v>
      </c>
      <c r="P5" s="111">
        <f>N5/O5*100</f>
        <v>91.574279379157431</v>
      </c>
      <c r="Q5" s="98">
        <f>O5-N5</f>
        <v>38</v>
      </c>
    </row>
    <row r="6" spans="1:19" x14ac:dyDescent="0.3">
      <c r="A6" s="777">
        <v>20012002</v>
      </c>
      <c r="B6" s="778" t="s">
        <v>179</v>
      </c>
      <c r="C6" s="90">
        <v>510</v>
      </c>
      <c r="D6" s="90">
        <v>0</v>
      </c>
      <c r="E6" s="90">
        <v>510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510</v>
      </c>
      <c r="M6" s="90">
        <v>0</v>
      </c>
      <c r="N6" s="90">
        <v>510</v>
      </c>
      <c r="O6" s="842">
        <v>558</v>
      </c>
      <c r="P6" s="113">
        <f>N6/O6*100</f>
        <v>91.397849462365585</v>
      </c>
      <c r="Q6" s="90">
        <f t="shared" ref="Q6:Q57" si="0">O6-N6</f>
        <v>48</v>
      </c>
    </row>
    <row r="7" spans="1:19" x14ac:dyDescent="0.3">
      <c r="A7" s="777">
        <v>20012003</v>
      </c>
      <c r="B7" s="778" t="s">
        <v>180</v>
      </c>
      <c r="C7" s="90">
        <v>0</v>
      </c>
      <c r="D7" s="90">
        <v>679</v>
      </c>
      <c r="E7" s="90">
        <v>679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679</v>
      </c>
      <c r="N7" s="90">
        <v>679</v>
      </c>
      <c r="O7" s="842">
        <v>679</v>
      </c>
      <c r="P7" s="113">
        <f>N7/O7*100</f>
        <v>100</v>
      </c>
      <c r="Q7" s="113">
        <f t="shared" si="0"/>
        <v>0</v>
      </c>
    </row>
    <row r="8" spans="1:19" x14ac:dyDescent="0.3">
      <c r="A8" s="777">
        <v>20012004</v>
      </c>
      <c r="B8" s="778" t="s">
        <v>181</v>
      </c>
      <c r="C8" s="90">
        <v>131</v>
      </c>
      <c r="D8" s="90">
        <v>191</v>
      </c>
      <c r="E8" s="90">
        <v>322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131</v>
      </c>
      <c r="M8" s="90">
        <v>191</v>
      </c>
      <c r="N8" s="90">
        <v>322</v>
      </c>
      <c r="O8" s="842">
        <v>324</v>
      </c>
      <c r="P8" s="113">
        <f t="shared" ref="P8:P57" si="1">N8/O8*100</f>
        <v>99.382716049382708</v>
      </c>
      <c r="Q8" s="90">
        <f t="shared" si="0"/>
        <v>2</v>
      </c>
    </row>
    <row r="9" spans="1:19" x14ac:dyDescent="0.3">
      <c r="A9" s="777">
        <v>20012005</v>
      </c>
      <c r="B9" s="778" t="s">
        <v>182</v>
      </c>
      <c r="C9" s="90">
        <v>174</v>
      </c>
      <c r="D9" s="90">
        <v>211</v>
      </c>
      <c r="E9" s="90">
        <v>385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174</v>
      </c>
      <c r="M9" s="90">
        <v>211</v>
      </c>
      <c r="N9" s="90">
        <v>385</v>
      </c>
      <c r="O9" s="842">
        <v>385</v>
      </c>
      <c r="P9" s="113">
        <f t="shared" si="1"/>
        <v>100</v>
      </c>
      <c r="Q9" s="90">
        <f t="shared" si="0"/>
        <v>0</v>
      </c>
    </row>
    <row r="10" spans="1:19" x14ac:dyDescent="0.3">
      <c r="A10" s="777">
        <v>20012006</v>
      </c>
      <c r="B10" s="778" t="s">
        <v>183</v>
      </c>
      <c r="C10" s="90">
        <v>103</v>
      </c>
      <c r="D10" s="90">
        <v>89</v>
      </c>
      <c r="E10" s="90">
        <v>192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103</v>
      </c>
      <c r="M10" s="90">
        <v>89</v>
      </c>
      <c r="N10" s="90">
        <v>192</v>
      </c>
      <c r="O10" s="842">
        <v>247</v>
      </c>
      <c r="P10" s="113">
        <f t="shared" si="1"/>
        <v>77.732793522267201</v>
      </c>
      <c r="Q10" s="90">
        <f t="shared" si="0"/>
        <v>55</v>
      </c>
    </row>
    <row r="11" spans="1:19" x14ac:dyDescent="0.3">
      <c r="A11" s="777">
        <v>20012007</v>
      </c>
      <c r="B11" s="778" t="s">
        <v>184</v>
      </c>
      <c r="C11" s="90">
        <v>22</v>
      </c>
      <c r="D11" s="90">
        <v>23</v>
      </c>
      <c r="E11" s="90">
        <v>45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22</v>
      </c>
      <c r="M11" s="90">
        <v>23</v>
      </c>
      <c r="N11" s="90">
        <v>45</v>
      </c>
      <c r="O11" s="842">
        <v>48</v>
      </c>
      <c r="P11" s="113">
        <f t="shared" si="1"/>
        <v>93.75</v>
      </c>
      <c r="Q11" s="90">
        <f t="shared" si="0"/>
        <v>3</v>
      </c>
    </row>
    <row r="12" spans="1:19" x14ac:dyDescent="0.3">
      <c r="A12" s="777">
        <v>20012009</v>
      </c>
      <c r="B12" s="778" t="s">
        <v>185</v>
      </c>
      <c r="C12" s="90">
        <v>257</v>
      </c>
      <c r="D12" s="90">
        <v>300</v>
      </c>
      <c r="E12" s="90">
        <v>557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257</v>
      </c>
      <c r="M12" s="90">
        <v>300</v>
      </c>
      <c r="N12" s="90">
        <v>557</v>
      </c>
      <c r="O12" s="842">
        <v>586</v>
      </c>
      <c r="P12" s="113">
        <f t="shared" si="1"/>
        <v>95.051194539249153</v>
      </c>
      <c r="Q12" s="90">
        <f t="shared" si="0"/>
        <v>29</v>
      </c>
    </row>
    <row r="13" spans="1:19" x14ac:dyDescent="0.3">
      <c r="A13" s="777">
        <v>20012010</v>
      </c>
      <c r="B13" s="778" t="s">
        <v>186</v>
      </c>
      <c r="C13" s="90">
        <v>40</v>
      </c>
      <c r="D13" s="90">
        <v>45</v>
      </c>
      <c r="E13" s="90">
        <v>85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40</v>
      </c>
      <c r="M13" s="90">
        <v>45</v>
      </c>
      <c r="N13" s="90">
        <v>85</v>
      </c>
      <c r="O13" s="842">
        <v>93</v>
      </c>
      <c r="P13" s="113">
        <f t="shared" si="1"/>
        <v>91.397849462365585</v>
      </c>
      <c r="Q13" s="90">
        <f t="shared" si="0"/>
        <v>8</v>
      </c>
    </row>
    <row r="14" spans="1:19" x14ac:dyDescent="0.3">
      <c r="A14" s="777">
        <v>20012011</v>
      </c>
      <c r="B14" s="778" t="s">
        <v>263</v>
      </c>
      <c r="C14" s="90">
        <v>41</v>
      </c>
      <c r="D14" s="90">
        <v>54</v>
      </c>
      <c r="E14" s="90">
        <v>95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41</v>
      </c>
      <c r="M14" s="90">
        <v>54</v>
      </c>
      <c r="N14" s="90">
        <v>95</v>
      </c>
      <c r="O14" s="842">
        <v>95</v>
      </c>
      <c r="P14" s="113">
        <f t="shared" si="1"/>
        <v>100</v>
      </c>
      <c r="Q14" s="90">
        <f t="shared" si="0"/>
        <v>0</v>
      </c>
    </row>
    <row r="15" spans="1:19" x14ac:dyDescent="0.3">
      <c r="A15" s="777">
        <v>20012012</v>
      </c>
      <c r="B15" s="778" t="s">
        <v>188</v>
      </c>
      <c r="C15" s="90">
        <v>40</v>
      </c>
      <c r="D15" s="90">
        <v>35</v>
      </c>
      <c r="E15" s="90">
        <v>75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40</v>
      </c>
      <c r="M15" s="90">
        <v>35</v>
      </c>
      <c r="N15" s="90">
        <v>75</v>
      </c>
      <c r="O15" s="842">
        <v>89</v>
      </c>
      <c r="P15" s="113">
        <f t="shared" si="1"/>
        <v>84.269662921348313</v>
      </c>
      <c r="Q15" s="90">
        <f t="shared" si="0"/>
        <v>14</v>
      </c>
    </row>
    <row r="16" spans="1:19" x14ac:dyDescent="0.3">
      <c r="A16" s="777">
        <v>20012013</v>
      </c>
      <c r="B16" s="778" t="s">
        <v>189</v>
      </c>
      <c r="C16" s="90">
        <v>41</v>
      </c>
      <c r="D16" s="90">
        <v>43</v>
      </c>
      <c r="E16" s="90">
        <v>84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41</v>
      </c>
      <c r="M16" s="90">
        <v>43</v>
      </c>
      <c r="N16" s="90">
        <v>84</v>
      </c>
      <c r="O16" s="842">
        <v>87</v>
      </c>
      <c r="P16" s="113">
        <f t="shared" si="1"/>
        <v>96.551724137931032</v>
      </c>
      <c r="Q16" s="90">
        <f t="shared" si="0"/>
        <v>3</v>
      </c>
    </row>
    <row r="17" spans="1:19" x14ac:dyDescent="0.3">
      <c r="A17" s="777">
        <v>20022001</v>
      </c>
      <c r="B17" s="778" t="s">
        <v>190</v>
      </c>
      <c r="C17" s="90">
        <v>110</v>
      </c>
      <c r="D17" s="90">
        <v>137</v>
      </c>
      <c r="E17" s="90">
        <v>247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110</v>
      </c>
      <c r="M17" s="90">
        <v>137</v>
      </c>
      <c r="N17" s="90">
        <v>247</v>
      </c>
      <c r="O17" s="842">
        <v>270</v>
      </c>
      <c r="P17" s="113">
        <f t="shared" si="1"/>
        <v>91.481481481481481</v>
      </c>
      <c r="Q17" s="90">
        <f t="shared" si="0"/>
        <v>23</v>
      </c>
    </row>
    <row r="18" spans="1:19" x14ac:dyDescent="0.3">
      <c r="A18" s="777">
        <v>20022002</v>
      </c>
      <c r="B18" s="778" t="s">
        <v>191</v>
      </c>
      <c r="C18" s="90">
        <v>125</v>
      </c>
      <c r="D18" s="90">
        <v>120</v>
      </c>
      <c r="E18" s="90">
        <v>245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125</v>
      </c>
      <c r="M18" s="90">
        <v>120</v>
      </c>
      <c r="N18" s="90">
        <v>245</v>
      </c>
      <c r="O18" s="842">
        <v>245</v>
      </c>
      <c r="P18" s="113">
        <f t="shared" si="1"/>
        <v>100</v>
      </c>
      <c r="Q18" s="90">
        <f t="shared" si="0"/>
        <v>0</v>
      </c>
    </row>
    <row r="19" spans="1:19" x14ac:dyDescent="0.3">
      <c r="A19" s="777">
        <v>20022003</v>
      </c>
      <c r="B19" s="778" t="s">
        <v>192</v>
      </c>
      <c r="C19" s="90">
        <v>218</v>
      </c>
      <c r="D19" s="90">
        <v>351</v>
      </c>
      <c r="E19" s="90">
        <v>569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218</v>
      </c>
      <c r="M19" s="90">
        <v>351</v>
      </c>
      <c r="N19" s="90">
        <v>569</v>
      </c>
      <c r="O19" s="842">
        <v>569</v>
      </c>
      <c r="P19" s="113">
        <f t="shared" si="1"/>
        <v>100</v>
      </c>
      <c r="Q19" s="90">
        <f t="shared" si="0"/>
        <v>0</v>
      </c>
    </row>
    <row r="20" spans="1:19" x14ac:dyDescent="0.3">
      <c r="A20" s="777">
        <v>20022004</v>
      </c>
      <c r="B20" s="778" t="s">
        <v>193</v>
      </c>
      <c r="C20" s="90">
        <v>47</v>
      </c>
      <c r="D20" s="90">
        <v>60</v>
      </c>
      <c r="E20" s="90">
        <v>107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47</v>
      </c>
      <c r="M20" s="90">
        <v>60</v>
      </c>
      <c r="N20" s="90">
        <v>107</v>
      </c>
      <c r="O20" s="842">
        <v>113</v>
      </c>
      <c r="P20" s="113">
        <f t="shared" si="1"/>
        <v>94.690265486725664</v>
      </c>
      <c r="Q20" s="90">
        <f t="shared" si="0"/>
        <v>6</v>
      </c>
    </row>
    <row r="21" spans="1:19" x14ac:dyDescent="0.3">
      <c r="A21" s="777">
        <v>20022006</v>
      </c>
      <c r="B21" s="778" t="s">
        <v>194</v>
      </c>
      <c r="C21" s="90">
        <v>10</v>
      </c>
      <c r="D21" s="90">
        <v>11</v>
      </c>
      <c r="E21" s="90">
        <v>21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10</v>
      </c>
      <c r="M21" s="90">
        <v>11</v>
      </c>
      <c r="N21" s="90">
        <v>21</v>
      </c>
      <c r="O21" s="842">
        <v>25</v>
      </c>
      <c r="P21" s="113">
        <f t="shared" si="1"/>
        <v>84</v>
      </c>
      <c r="Q21" s="90">
        <f t="shared" si="0"/>
        <v>4</v>
      </c>
    </row>
    <row r="22" spans="1:19" x14ac:dyDescent="0.3">
      <c r="A22" s="777">
        <v>20022007</v>
      </c>
      <c r="B22" s="778" t="s">
        <v>195</v>
      </c>
      <c r="C22" s="90">
        <v>63</v>
      </c>
      <c r="D22" s="90">
        <v>90</v>
      </c>
      <c r="E22" s="90">
        <v>153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63</v>
      </c>
      <c r="M22" s="90">
        <v>90</v>
      </c>
      <c r="N22" s="90">
        <v>153</v>
      </c>
      <c r="O22" s="842">
        <v>154</v>
      </c>
      <c r="P22" s="113">
        <f t="shared" si="1"/>
        <v>99.350649350649363</v>
      </c>
      <c r="Q22" s="90">
        <f t="shared" si="0"/>
        <v>1</v>
      </c>
    </row>
    <row r="23" spans="1:19" x14ac:dyDescent="0.3">
      <c r="A23" s="777">
        <v>20022008</v>
      </c>
      <c r="B23" s="778" t="s">
        <v>196</v>
      </c>
      <c r="C23" s="90">
        <v>38</v>
      </c>
      <c r="D23" s="90">
        <v>50</v>
      </c>
      <c r="E23" s="90">
        <v>88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38</v>
      </c>
      <c r="M23" s="90">
        <v>50</v>
      </c>
      <c r="N23" s="90">
        <v>88</v>
      </c>
      <c r="O23" s="842">
        <v>104</v>
      </c>
      <c r="P23" s="113">
        <f t="shared" si="1"/>
        <v>84.615384615384613</v>
      </c>
      <c r="Q23" s="90">
        <f t="shared" si="0"/>
        <v>16</v>
      </c>
    </row>
    <row r="24" spans="1:19" s="542" customFormat="1" x14ac:dyDescent="0.3">
      <c r="A24" s="780">
        <v>20022009</v>
      </c>
      <c r="B24" s="781" t="s">
        <v>197</v>
      </c>
      <c r="C24" s="769">
        <v>11</v>
      </c>
      <c r="D24" s="769">
        <v>24</v>
      </c>
      <c r="E24" s="769">
        <v>35</v>
      </c>
      <c r="F24" s="769">
        <v>0</v>
      </c>
      <c r="G24" s="769">
        <v>0</v>
      </c>
      <c r="H24" s="769">
        <v>0</v>
      </c>
      <c r="I24" s="769">
        <v>0</v>
      </c>
      <c r="J24" s="769">
        <v>0</v>
      </c>
      <c r="K24" s="769">
        <v>0</v>
      </c>
      <c r="L24" s="769">
        <v>11</v>
      </c>
      <c r="M24" s="769">
        <v>24</v>
      </c>
      <c r="N24" s="769">
        <v>35</v>
      </c>
      <c r="O24" s="842">
        <v>123</v>
      </c>
      <c r="P24" s="755">
        <f>N24/O24*100</f>
        <v>28.455284552845526</v>
      </c>
      <c r="Q24" s="769">
        <f t="shared" si="0"/>
        <v>88</v>
      </c>
      <c r="S24" s="768" t="s">
        <v>403</v>
      </c>
    </row>
    <row r="25" spans="1:19" x14ac:dyDescent="0.3">
      <c r="A25" s="777">
        <v>20032001</v>
      </c>
      <c r="B25" s="778" t="s">
        <v>198</v>
      </c>
      <c r="C25" s="90">
        <v>196</v>
      </c>
      <c r="D25" s="90">
        <v>217</v>
      </c>
      <c r="E25" s="90">
        <v>413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196</v>
      </c>
      <c r="M25" s="90">
        <v>217</v>
      </c>
      <c r="N25" s="90">
        <v>413</v>
      </c>
      <c r="O25" s="842">
        <v>413</v>
      </c>
      <c r="P25" s="113">
        <f t="shared" si="1"/>
        <v>100</v>
      </c>
      <c r="Q25" s="90">
        <f t="shared" si="0"/>
        <v>0</v>
      </c>
    </row>
    <row r="26" spans="1:19" x14ac:dyDescent="0.3">
      <c r="A26" s="777">
        <v>20032002</v>
      </c>
      <c r="B26" s="778" t="s">
        <v>199</v>
      </c>
      <c r="C26" s="90">
        <v>96</v>
      </c>
      <c r="D26" s="90">
        <v>183</v>
      </c>
      <c r="E26" s="90">
        <v>279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96</v>
      </c>
      <c r="M26" s="90">
        <v>183</v>
      </c>
      <c r="N26" s="90">
        <v>279</v>
      </c>
      <c r="O26" s="842">
        <v>387</v>
      </c>
      <c r="P26" s="113">
        <f t="shared" si="1"/>
        <v>72.093023255813947</v>
      </c>
      <c r="Q26" s="90">
        <f t="shared" si="0"/>
        <v>108</v>
      </c>
    </row>
    <row r="27" spans="1:19" x14ac:dyDescent="0.3">
      <c r="A27" s="777">
        <v>20032003</v>
      </c>
      <c r="B27" s="778" t="s">
        <v>200</v>
      </c>
      <c r="C27" s="90">
        <v>29</v>
      </c>
      <c r="D27" s="90">
        <v>14</v>
      </c>
      <c r="E27" s="90">
        <v>43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29</v>
      </c>
      <c r="M27" s="90">
        <v>14</v>
      </c>
      <c r="N27" s="90">
        <v>43</v>
      </c>
      <c r="O27" s="842">
        <v>43</v>
      </c>
      <c r="P27" s="113">
        <f t="shared" si="1"/>
        <v>100</v>
      </c>
      <c r="Q27" s="90">
        <f t="shared" si="0"/>
        <v>0</v>
      </c>
    </row>
    <row r="28" spans="1:19" x14ac:dyDescent="0.3">
      <c r="A28" s="777">
        <v>20032004</v>
      </c>
      <c r="B28" s="778" t="s">
        <v>201</v>
      </c>
      <c r="C28" s="90">
        <v>159</v>
      </c>
      <c r="D28" s="90">
        <v>283</v>
      </c>
      <c r="E28" s="90">
        <v>442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159</v>
      </c>
      <c r="M28" s="90">
        <v>283</v>
      </c>
      <c r="N28" s="90">
        <v>442</v>
      </c>
      <c r="O28" s="842">
        <v>575</v>
      </c>
      <c r="P28" s="113">
        <f t="shared" si="1"/>
        <v>76.869565217391298</v>
      </c>
      <c r="Q28" s="90">
        <f t="shared" si="0"/>
        <v>133</v>
      </c>
    </row>
    <row r="29" spans="1:19" x14ac:dyDescent="0.3">
      <c r="A29" s="777">
        <v>20032005</v>
      </c>
      <c r="B29" s="778" t="s">
        <v>202</v>
      </c>
      <c r="C29" s="90">
        <v>71</v>
      </c>
      <c r="D29" s="90">
        <v>63</v>
      </c>
      <c r="E29" s="90">
        <v>134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71</v>
      </c>
      <c r="M29" s="90">
        <v>63</v>
      </c>
      <c r="N29" s="90">
        <v>134</v>
      </c>
      <c r="O29" s="842">
        <v>235</v>
      </c>
      <c r="P29" s="113">
        <f t="shared" si="1"/>
        <v>57.021276595744688</v>
      </c>
      <c r="Q29" s="90">
        <f t="shared" si="0"/>
        <v>101</v>
      </c>
    </row>
    <row r="30" spans="1:19" x14ac:dyDescent="0.3">
      <c r="A30" s="777">
        <v>20032006</v>
      </c>
      <c r="B30" s="778" t="s">
        <v>203</v>
      </c>
      <c r="C30" s="90">
        <v>98</v>
      </c>
      <c r="D30" s="90">
        <v>57</v>
      </c>
      <c r="E30" s="90">
        <v>155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98</v>
      </c>
      <c r="M30" s="90">
        <v>57</v>
      </c>
      <c r="N30" s="90">
        <v>155</v>
      </c>
      <c r="O30" s="842">
        <v>192</v>
      </c>
      <c r="P30" s="113">
        <f t="shared" si="1"/>
        <v>80.729166666666657</v>
      </c>
      <c r="Q30" s="90">
        <f t="shared" si="0"/>
        <v>37</v>
      </c>
    </row>
    <row r="31" spans="1:19" x14ac:dyDescent="0.3">
      <c r="A31" s="777">
        <v>20032007</v>
      </c>
      <c r="B31" s="778" t="s">
        <v>204</v>
      </c>
      <c r="C31" s="90">
        <v>89</v>
      </c>
      <c r="D31" s="90">
        <v>93</v>
      </c>
      <c r="E31" s="90">
        <v>182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89</v>
      </c>
      <c r="M31" s="90">
        <v>963</v>
      </c>
      <c r="N31" s="90">
        <v>182</v>
      </c>
      <c r="O31" s="842">
        <v>207</v>
      </c>
      <c r="P31" s="113">
        <f t="shared" si="1"/>
        <v>87.922705314009661</v>
      </c>
      <c r="Q31" s="90">
        <f t="shared" si="0"/>
        <v>25</v>
      </c>
    </row>
    <row r="32" spans="1:19" x14ac:dyDescent="0.3">
      <c r="A32" s="777">
        <v>20032008</v>
      </c>
      <c r="B32" s="778" t="s">
        <v>205</v>
      </c>
      <c r="C32" s="90">
        <v>47</v>
      </c>
      <c r="D32" s="90">
        <v>90</v>
      </c>
      <c r="E32" s="90">
        <v>137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47</v>
      </c>
      <c r="M32" s="90">
        <v>90</v>
      </c>
      <c r="N32" s="90">
        <v>137</v>
      </c>
      <c r="O32" s="842">
        <v>297</v>
      </c>
      <c r="P32" s="113">
        <f t="shared" si="1"/>
        <v>46.127946127946132</v>
      </c>
      <c r="Q32" s="90">
        <f t="shared" si="0"/>
        <v>160</v>
      </c>
    </row>
    <row r="33" spans="1:22" x14ac:dyDescent="0.3">
      <c r="A33" s="777">
        <v>20032009</v>
      </c>
      <c r="B33" s="778" t="s">
        <v>206</v>
      </c>
      <c r="C33" s="90">
        <v>8</v>
      </c>
      <c r="D33" s="90">
        <v>11</v>
      </c>
      <c r="E33" s="90">
        <v>19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8</v>
      </c>
      <c r="M33" s="90">
        <v>11</v>
      </c>
      <c r="N33" s="90">
        <v>19</v>
      </c>
      <c r="O33" s="842">
        <v>26</v>
      </c>
      <c r="P33" s="113">
        <f t="shared" si="1"/>
        <v>73.076923076923066</v>
      </c>
      <c r="Q33" s="90">
        <f t="shared" si="0"/>
        <v>7</v>
      </c>
    </row>
    <row r="34" spans="1:22" x14ac:dyDescent="0.3">
      <c r="A34" s="777">
        <v>20032010</v>
      </c>
      <c r="B34" s="778" t="s">
        <v>207</v>
      </c>
      <c r="C34" s="90">
        <v>121</v>
      </c>
      <c r="D34" s="90">
        <v>178</v>
      </c>
      <c r="E34" s="90">
        <v>299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121</v>
      </c>
      <c r="M34" s="90">
        <v>178</v>
      </c>
      <c r="N34" s="90">
        <v>299</v>
      </c>
      <c r="O34" s="842">
        <v>340</v>
      </c>
      <c r="P34" s="113">
        <f t="shared" si="1"/>
        <v>87.941176470588232</v>
      </c>
      <c r="Q34" s="90">
        <f t="shared" si="0"/>
        <v>41</v>
      </c>
    </row>
    <row r="35" spans="1:22" x14ac:dyDescent="0.3">
      <c r="A35" s="786">
        <v>20032012</v>
      </c>
      <c r="B35" s="787" t="s">
        <v>208</v>
      </c>
      <c r="C35" s="91">
        <v>278</v>
      </c>
      <c r="D35" s="91">
        <v>251</v>
      </c>
      <c r="E35" s="91">
        <v>529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278</v>
      </c>
      <c r="M35" s="91">
        <v>251</v>
      </c>
      <c r="N35" s="91">
        <v>529</v>
      </c>
      <c r="O35" s="843">
        <v>529</v>
      </c>
      <c r="P35" s="377">
        <f t="shared" si="1"/>
        <v>100</v>
      </c>
      <c r="Q35" s="91">
        <f t="shared" si="0"/>
        <v>0</v>
      </c>
    </row>
    <row r="36" spans="1:22" s="799" customFormat="1" x14ac:dyDescent="0.3">
      <c r="A36" s="1199" t="s">
        <v>258</v>
      </c>
      <c r="B36" s="1200"/>
      <c r="C36" s="793">
        <v>3377</v>
      </c>
      <c r="D36" s="793">
        <v>4162</v>
      </c>
      <c r="E36" s="793">
        <v>7539</v>
      </c>
      <c r="F36" s="793">
        <v>0</v>
      </c>
      <c r="G36" s="793">
        <v>0</v>
      </c>
      <c r="H36" s="793">
        <v>0</v>
      </c>
      <c r="I36" s="793">
        <v>0</v>
      </c>
      <c r="J36" s="793">
        <v>0</v>
      </c>
      <c r="K36" s="793">
        <v>0</v>
      </c>
      <c r="L36" s="932">
        <v>3377</v>
      </c>
      <c r="M36" s="932">
        <v>4162</v>
      </c>
      <c r="N36" s="794">
        <v>7539</v>
      </c>
      <c r="O36" s="797">
        <f>SUM(O5:O35)</f>
        <v>8489</v>
      </c>
      <c r="P36" s="796">
        <f>N36/O36*100</f>
        <v>88.8090470020026</v>
      </c>
      <c r="Q36" s="797">
        <f>O36-N36</f>
        <v>950</v>
      </c>
      <c r="R36" s="798"/>
      <c r="V36" s="800"/>
    </row>
    <row r="37" spans="1:22" x14ac:dyDescent="0.3">
      <c r="A37" s="774">
        <v>21012001</v>
      </c>
      <c r="B37" s="775" t="s">
        <v>210</v>
      </c>
      <c r="C37" s="98">
        <v>235</v>
      </c>
      <c r="D37" s="98">
        <v>246</v>
      </c>
      <c r="E37" s="98">
        <v>481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89">
        <f t="shared" ref="L37:M38" si="2">C37+F37</f>
        <v>235</v>
      </c>
      <c r="M37" s="89">
        <f t="shared" si="2"/>
        <v>246</v>
      </c>
      <c r="N37" s="98">
        <f>SUM(L37:M37)</f>
        <v>481</v>
      </c>
      <c r="O37" s="841">
        <v>498</v>
      </c>
      <c r="P37" s="111">
        <f t="shared" si="1"/>
        <v>96.586345381526101</v>
      </c>
      <c r="Q37" s="98">
        <f t="shared" si="0"/>
        <v>17</v>
      </c>
    </row>
    <row r="38" spans="1:22" x14ac:dyDescent="0.3">
      <c r="A38" s="777">
        <v>21012003</v>
      </c>
      <c r="B38" s="778" t="s">
        <v>211</v>
      </c>
      <c r="C38" s="90">
        <v>265</v>
      </c>
      <c r="D38" s="90">
        <v>339</v>
      </c>
      <c r="E38" s="90">
        <v>604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f t="shared" si="2"/>
        <v>265</v>
      </c>
      <c r="M38" s="90">
        <f t="shared" si="2"/>
        <v>339</v>
      </c>
      <c r="N38" s="90">
        <f>SUM(L38:M38)</f>
        <v>604</v>
      </c>
      <c r="O38" s="842">
        <v>604</v>
      </c>
      <c r="P38" s="113">
        <f t="shared" si="1"/>
        <v>100</v>
      </c>
      <c r="Q38" s="90">
        <f t="shared" si="0"/>
        <v>0</v>
      </c>
    </row>
    <row r="39" spans="1:22" x14ac:dyDescent="0.3">
      <c r="A39" s="777">
        <v>21012004</v>
      </c>
      <c r="B39" s="778" t="s">
        <v>212</v>
      </c>
      <c r="C39" s="90">
        <v>196</v>
      </c>
      <c r="D39" s="90">
        <v>215</v>
      </c>
      <c r="E39" s="90">
        <v>411</v>
      </c>
      <c r="F39" s="90">
        <v>1</v>
      </c>
      <c r="G39" s="90">
        <v>0</v>
      </c>
      <c r="H39" s="90">
        <f>SUM(F39:G39)</f>
        <v>1</v>
      </c>
      <c r="I39" s="90">
        <v>0</v>
      </c>
      <c r="J39" s="90">
        <v>0</v>
      </c>
      <c r="K39" s="90">
        <v>0</v>
      </c>
      <c r="L39" s="90">
        <f t="shared" ref="L39:L55" si="3">C39+F39</f>
        <v>197</v>
      </c>
      <c r="M39" s="90">
        <f t="shared" ref="M39:M55" si="4">D39+G39</f>
        <v>215</v>
      </c>
      <c r="N39" s="90">
        <f t="shared" ref="N39:N55" si="5">SUM(L39:M39)</f>
        <v>412</v>
      </c>
      <c r="O39" s="842">
        <v>440</v>
      </c>
      <c r="P39" s="113">
        <f t="shared" si="1"/>
        <v>93.63636363636364</v>
      </c>
      <c r="Q39" s="90">
        <f t="shared" si="0"/>
        <v>28</v>
      </c>
    </row>
    <row r="40" spans="1:22" x14ac:dyDescent="0.3">
      <c r="A40" s="777">
        <v>21012005</v>
      </c>
      <c r="B40" s="778" t="s">
        <v>213</v>
      </c>
      <c r="C40" s="90">
        <v>53</v>
      </c>
      <c r="D40" s="90">
        <v>60</v>
      </c>
      <c r="E40" s="90">
        <v>113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f t="shared" si="3"/>
        <v>53</v>
      </c>
      <c r="M40" s="90">
        <f t="shared" si="4"/>
        <v>60</v>
      </c>
      <c r="N40" s="90">
        <f t="shared" si="5"/>
        <v>113</v>
      </c>
      <c r="O40" s="842">
        <v>113</v>
      </c>
      <c r="P40" s="113">
        <f t="shared" si="1"/>
        <v>100</v>
      </c>
      <c r="Q40" s="90">
        <f t="shared" si="0"/>
        <v>0</v>
      </c>
    </row>
    <row r="41" spans="1:22" x14ac:dyDescent="0.3">
      <c r="A41" s="777">
        <v>21012006</v>
      </c>
      <c r="B41" s="778" t="s">
        <v>214</v>
      </c>
      <c r="C41" s="90">
        <v>253</v>
      </c>
      <c r="D41" s="90">
        <v>242</v>
      </c>
      <c r="E41" s="90">
        <v>495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f t="shared" si="3"/>
        <v>253</v>
      </c>
      <c r="M41" s="90">
        <f t="shared" si="4"/>
        <v>242</v>
      </c>
      <c r="N41" s="90">
        <f t="shared" si="5"/>
        <v>495</v>
      </c>
      <c r="O41" s="842">
        <v>501</v>
      </c>
      <c r="P41" s="113">
        <f t="shared" si="1"/>
        <v>98.802395209580837</v>
      </c>
      <c r="Q41" s="90">
        <f t="shared" si="0"/>
        <v>6</v>
      </c>
    </row>
    <row r="42" spans="1:22" x14ac:dyDescent="0.3">
      <c r="A42" s="777">
        <v>21012007</v>
      </c>
      <c r="B42" s="778" t="s">
        <v>215</v>
      </c>
      <c r="C42" s="90">
        <v>44</v>
      </c>
      <c r="D42" s="90">
        <v>55</v>
      </c>
      <c r="E42" s="90">
        <v>99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f t="shared" si="3"/>
        <v>44</v>
      </c>
      <c r="M42" s="90">
        <f t="shared" si="4"/>
        <v>55</v>
      </c>
      <c r="N42" s="90">
        <f t="shared" si="5"/>
        <v>99</v>
      </c>
      <c r="O42" s="842">
        <v>99</v>
      </c>
      <c r="P42" s="113">
        <f t="shared" si="1"/>
        <v>100</v>
      </c>
      <c r="Q42" s="90">
        <f t="shared" si="0"/>
        <v>0</v>
      </c>
    </row>
    <row r="43" spans="1:22" x14ac:dyDescent="0.3">
      <c r="A43" s="777">
        <v>21012008</v>
      </c>
      <c r="B43" s="778" t="s">
        <v>216</v>
      </c>
      <c r="C43" s="90">
        <v>111</v>
      </c>
      <c r="D43" s="90">
        <v>90</v>
      </c>
      <c r="E43" s="90">
        <v>201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f t="shared" si="3"/>
        <v>111</v>
      </c>
      <c r="M43" s="90">
        <f t="shared" si="4"/>
        <v>90</v>
      </c>
      <c r="N43" s="90">
        <f t="shared" si="5"/>
        <v>201</v>
      </c>
      <c r="O43" s="842">
        <v>201</v>
      </c>
      <c r="P43" s="113">
        <f t="shared" si="1"/>
        <v>100</v>
      </c>
      <c r="Q43" s="90">
        <f t="shared" si="0"/>
        <v>0</v>
      </c>
    </row>
    <row r="44" spans="1:22" s="767" customFormat="1" ht="37.5" x14ac:dyDescent="0.3">
      <c r="A44" s="790">
        <v>21012009</v>
      </c>
      <c r="B44" s="791" t="s">
        <v>264</v>
      </c>
      <c r="C44" s="770">
        <v>66</v>
      </c>
      <c r="D44" s="770">
        <v>81</v>
      </c>
      <c r="E44" s="770">
        <v>147</v>
      </c>
      <c r="F44" s="770">
        <v>0</v>
      </c>
      <c r="G44" s="770">
        <v>0</v>
      </c>
      <c r="H44" s="770">
        <v>0</v>
      </c>
      <c r="I44" s="770">
        <v>0</v>
      </c>
      <c r="J44" s="770">
        <v>0</v>
      </c>
      <c r="K44" s="770">
        <v>0</v>
      </c>
      <c r="L44" s="90">
        <f t="shared" si="3"/>
        <v>66</v>
      </c>
      <c r="M44" s="90">
        <f t="shared" si="4"/>
        <v>81</v>
      </c>
      <c r="N44" s="90">
        <f t="shared" si="5"/>
        <v>147</v>
      </c>
      <c r="O44" s="844">
        <v>158</v>
      </c>
      <c r="P44" s="765">
        <f t="shared" si="1"/>
        <v>93.037974683544306</v>
      </c>
      <c r="Q44" s="770">
        <f t="shared" si="0"/>
        <v>11</v>
      </c>
      <c r="R44" s="766"/>
    </row>
    <row r="45" spans="1:22" ht="21.75" customHeight="1" x14ac:dyDescent="0.3">
      <c r="A45" s="777">
        <v>21012010</v>
      </c>
      <c r="B45" s="778" t="s">
        <v>218</v>
      </c>
      <c r="C45" s="90">
        <v>211</v>
      </c>
      <c r="D45" s="90">
        <v>216</v>
      </c>
      <c r="E45" s="90">
        <v>427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f t="shared" si="3"/>
        <v>211</v>
      </c>
      <c r="M45" s="90">
        <f t="shared" si="4"/>
        <v>216</v>
      </c>
      <c r="N45" s="90">
        <f t="shared" si="5"/>
        <v>427</v>
      </c>
      <c r="O45" s="842">
        <v>427</v>
      </c>
      <c r="P45" s="113">
        <f t="shared" si="1"/>
        <v>100</v>
      </c>
      <c r="Q45" s="90">
        <f t="shared" si="0"/>
        <v>0</v>
      </c>
    </row>
    <row r="46" spans="1:22" ht="21.75" customHeight="1" x14ac:dyDescent="0.3">
      <c r="A46" s="777">
        <v>21012011</v>
      </c>
      <c r="B46" s="778" t="s">
        <v>219</v>
      </c>
      <c r="C46" s="90">
        <v>122</v>
      </c>
      <c r="D46" s="90">
        <v>166</v>
      </c>
      <c r="E46" s="90">
        <v>288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f t="shared" si="3"/>
        <v>122</v>
      </c>
      <c r="M46" s="90">
        <f t="shared" si="4"/>
        <v>166</v>
      </c>
      <c r="N46" s="90">
        <f t="shared" si="5"/>
        <v>288</v>
      </c>
      <c r="O46" s="842">
        <v>339</v>
      </c>
      <c r="P46" s="113">
        <f t="shared" si="1"/>
        <v>84.955752212389385</v>
      </c>
      <c r="Q46" s="90">
        <f t="shared" si="0"/>
        <v>51</v>
      </c>
    </row>
    <row r="47" spans="1:22" ht="21.75" customHeight="1" x14ac:dyDescent="0.3">
      <c r="A47" s="777">
        <v>21012012</v>
      </c>
      <c r="B47" s="778" t="s">
        <v>220</v>
      </c>
      <c r="C47" s="90">
        <v>122</v>
      </c>
      <c r="D47" s="90">
        <v>119</v>
      </c>
      <c r="E47" s="90">
        <v>241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f t="shared" si="3"/>
        <v>122</v>
      </c>
      <c r="M47" s="90">
        <f t="shared" si="4"/>
        <v>119</v>
      </c>
      <c r="N47" s="90">
        <f t="shared" si="5"/>
        <v>241</v>
      </c>
      <c r="O47" s="842">
        <v>317</v>
      </c>
      <c r="P47" s="113">
        <f t="shared" si="1"/>
        <v>76.025236593059944</v>
      </c>
      <c r="Q47" s="90">
        <f t="shared" si="0"/>
        <v>76</v>
      </c>
    </row>
    <row r="48" spans="1:22" ht="21.75" customHeight="1" x14ac:dyDescent="0.3">
      <c r="A48" s="777">
        <v>21022001</v>
      </c>
      <c r="B48" s="778" t="s">
        <v>221</v>
      </c>
      <c r="C48" s="90">
        <v>207</v>
      </c>
      <c r="D48" s="90">
        <v>268</v>
      </c>
      <c r="E48" s="90">
        <v>475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f t="shared" si="3"/>
        <v>207</v>
      </c>
      <c r="M48" s="90">
        <f t="shared" si="4"/>
        <v>268</v>
      </c>
      <c r="N48" s="90">
        <f t="shared" si="5"/>
        <v>475</v>
      </c>
      <c r="O48" s="842">
        <v>551</v>
      </c>
      <c r="P48" s="113">
        <f t="shared" si="1"/>
        <v>86.206896551724128</v>
      </c>
      <c r="Q48" s="90">
        <f t="shared" si="0"/>
        <v>76</v>
      </c>
    </row>
    <row r="49" spans="1:35" s="542" customFormat="1" ht="21.75" customHeight="1" x14ac:dyDescent="0.3">
      <c r="A49" s="780">
        <v>21022002</v>
      </c>
      <c r="B49" s="781" t="s">
        <v>222</v>
      </c>
      <c r="C49" s="769">
        <v>153</v>
      </c>
      <c r="D49" s="769">
        <v>166</v>
      </c>
      <c r="E49" s="769">
        <f>SUM(C49:D49)</f>
        <v>319</v>
      </c>
      <c r="F49" s="769">
        <v>0</v>
      </c>
      <c r="G49" s="769">
        <v>0</v>
      </c>
      <c r="H49" s="769">
        <v>0</v>
      </c>
      <c r="I49" s="769">
        <v>0</v>
      </c>
      <c r="J49" s="769">
        <v>0</v>
      </c>
      <c r="K49" s="769">
        <v>0</v>
      </c>
      <c r="L49" s="90">
        <f t="shared" si="3"/>
        <v>153</v>
      </c>
      <c r="M49" s="90">
        <f t="shared" si="4"/>
        <v>166</v>
      </c>
      <c r="N49" s="90">
        <f t="shared" si="5"/>
        <v>319</v>
      </c>
      <c r="O49" s="842">
        <v>335</v>
      </c>
      <c r="P49" s="755">
        <f t="shared" si="1"/>
        <v>95.223880597014926</v>
      </c>
      <c r="Q49" s="769">
        <f t="shared" si="0"/>
        <v>16</v>
      </c>
    </row>
    <row r="50" spans="1:35" ht="21.75" customHeight="1" x14ac:dyDescent="0.3">
      <c r="A50" s="777">
        <v>21022003</v>
      </c>
      <c r="B50" s="778" t="s">
        <v>223</v>
      </c>
      <c r="C50" s="90">
        <v>27</v>
      </c>
      <c r="D50" s="90">
        <v>37</v>
      </c>
      <c r="E50" s="90">
        <v>64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f t="shared" si="3"/>
        <v>27</v>
      </c>
      <c r="M50" s="90">
        <f t="shared" si="4"/>
        <v>37</v>
      </c>
      <c r="N50" s="90">
        <f t="shared" si="5"/>
        <v>64</v>
      </c>
      <c r="O50" s="842">
        <v>92</v>
      </c>
      <c r="P50" s="113">
        <f t="shared" si="1"/>
        <v>69.565217391304344</v>
      </c>
      <c r="Q50" s="90">
        <f t="shared" si="0"/>
        <v>28</v>
      </c>
    </row>
    <row r="51" spans="1:35" ht="21.75" customHeight="1" x14ac:dyDescent="0.3">
      <c r="A51" s="777">
        <v>21022004</v>
      </c>
      <c r="B51" s="778" t="s">
        <v>224</v>
      </c>
      <c r="C51" s="90">
        <v>123</v>
      </c>
      <c r="D51" s="90">
        <v>160</v>
      </c>
      <c r="E51" s="90">
        <v>283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f t="shared" si="3"/>
        <v>123</v>
      </c>
      <c r="M51" s="90">
        <f t="shared" si="4"/>
        <v>160</v>
      </c>
      <c r="N51" s="90">
        <f t="shared" si="5"/>
        <v>283</v>
      </c>
      <c r="O51" s="842">
        <v>317</v>
      </c>
      <c r="P51" s="113">
        <f t="shared" si="1"/>
        <v>89.274447949526817</v>
      </c>
      <c r="Q51" s="90">
        <f t="shared" si="0"/>
        <v>34</v>
      </c>
    </row>
    <row r="52" spans="1:35" ht="21.75" customHeight="1" x14ac:dyDescent="0.3">
      <c r="A52" s="777">
        <v>21022005</v>
      </c>
      <c r="B52" s="778" t="s">
        <v>225</v>
      </c>
      <c r="C52" s="90">
        <v>21</v>
      </c>
      <c r="D52" s="90">
        <v>25</v>
      </c>
      <c r="E52" s="90">
        <v>46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f t="shared" si="3"/>
        <v>21</v>
      </c>
      <c r="M52" s="90">
        <f t="shared" si="4"/>
        <v>25</v>
      </c>
      <c r="N52" s="90">
        <f t="shared" si="5"/>
        <v>46</v>
      </c>
      <c r="O52" s="842">
        <v>46</v>
      </c>
      <c r="P52" s="113">
        <f t="shared" si="1"/>
        <v>100</v>
      </c>
      <c r="Q52" s="90">
        <f t="shared" si="0"/>
        <v>0</v>
      </c>
    </row>
    <row r="53" spans="1:35" ht="21.75" customHeight="1" x14ac:dyDescent="0.3">
      <c r="A53" s="777">
        <v>21022006</v>
      </c>
      <c r="B53" s="778" t="s">
        <v>226</v>
      </c>
      <c r="C53" s="90">
        <v>66</v>
      </c>
      <c r="D53" s="90">
        <v>67</v>
      </c>
      <c r="E53" s="90">
        <v>133</v>
      </c>
      <c r="F53" s="90">
        <v>3</v>
      </c>
      <c r="G53" s="90">
        <v>0</v>
      </c>
      <c r="H53" s="90">
        <f>SUM(F53:G53)</f>
        <v>3</v>
      </c>
      <c r="I53" s="90">
        <v>0</v>
      </c>
      <c r="J53" s="90">
        <v>0</v>
      </c>
      <c r="K53" s="90">
        <v>0</v>
      </c>
      <c r="L53" s="90">
        <f t="shared" si="3"/>
        <v>69</v>
      </c>
      <c r="M53" s="90">
        <f t="shared" si="4"/>
        <v>67</v>
      </c>
      <c r="N53" s="90">
        <f t="shared" si="5"/>
        <v>136</v>
      </c>
      <c r="O53" s="842">
        <v>193</v>
      </c>
      <c r="P53" s="113">
        <f t="shared" si="1"/>
        <v>70.466321243523311</v>
      </c>
      <c r="Q53" s="90">
        <f t="shared" si="0"/>
        <v>57</v>
      </c>
    </row>
    <row r="54" spans="1:35" ht="21.75" customHeight="1" x14ac:dyDescent="0.3">
      <c r="A54" s="777">
        <v>21022007</v>
      </c>
      <c r="B54" s="778" t="s">
        <v>227</v>
      </c>
      <c r="C54" s="90">
        <v>39</v>
      </c>
      <c r="D54" s="90">
        <v>47</v>
      </c>
      <c r="E54" s="90">
        <v>86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f t="shared" si="3"/>
        <v>39</v>
      </c>
      <c r="M54" s="90">
        <f t="shared" si="4"/>
        <v>47</v>
      </c>
      <c r="N54" s="90">
        <f t="shared" si="5"/>
        <v>86</v>
      </c>
      <c r="O54" s="842">
        <v>102</v>
      </c>
      <c r="P54" s="113">
        <f t="shared" si="1"/>
        <v>84.313725490196077</v>
      </c>
      <c r="Q54" s="90">
        <f t="shared" si="0"/>
        <v>16</v>
      </c>
    </row>
    <row r="55" spans="1:35" ht="21.75" customHeight="1" x14ac:dyDescent="0.3">
      <c r="A55" s="782">
        <v>21022008</v>
      </c>
      <c r="B55" s="783" t="s">
        <v>228</v>
      </c>
      <c r="C55" s="100">
        <v>78</v>
      </c>
      <c r="D55" s="100">
        <v>121</v>
      </c>
      <c r="E55" s="100">
        <v>199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91">
        <f t="shared" si="3"/>
        <v>78</v>
      </c>
      <c r="M55" s="91">
        <f t="shared" si="4"/>
        <v>121</v>
      </c>
      <c r="N55" s="91">
        <f t="shared" si="5"/>
        <v>199</v>
      </c>
      <c r="O55" s="845">
        <v>199</v>
      </c>
      <c r="P55" s="785">
        <f t="shared" si="1"/>
        <v>100</v>
      </c>
      <c r="Q55" s="100">
        <f t="shared" si="0"/>
        <v>0</v>
      </c>
    </row>
    <row r="56" spans="1:35" x14ac:dyDescent="0.3">
      <c r="A56" s="1189" t="s">
        <v>259</v>
      </c>
      <c r="B56" s="1201"/>
      <c r="C56" s="500">
        <f>SUM(C37:C55)</f>
        <v>2392</v>
      </c>
      <c r="D56" s="500">
        <f>SUM(D37:D55)</f>
        <v>2720</v>
      </c>
      <c r="E56" s="500">
        <f t="shared" ref="E56:K56" si="6">SUM(E37:E55)</f>
        <v>5112</v>
      </c>
      <c r="F56" s="500">
        <f t="shared" si="6"/>
        <v>4</v>
      </c>
      <c r="G56" s="500">
        <f t="shared" si="6"/>
        <v>0</v>
      </c>
      <c r="H56" s="500">
        <f t="shared" si="6"/>
        <v>4</v>
      </c>
      <c r="I56" s="500">
        <f t="shared" si="6"/>
        <v>0</v>
      </c>
      <c r="J56" s="500">
        <f t="shared" si="6"/>
        <v>0</v>
      </c>
      <c r="K56" s="500">
        <f t="shared" si="6"/>
        <v>0</v>
      </c>
      <c r="L56" s="277">
        <f>SUM(L37:L55)</f>
        <v>2396</v>
      </c>
      <c r="M56" s="277">
        <f>SUM(M37:M55)</f>
        <v>2720</v>
      </c>
      <c r="N56" s="277">
        <f>SUM(L56:M56)</f>
        <v>5116</v>
      </c>
      <c r="O56" s="509">
        <f>SUM(O37:O55)</f>
        <v>5532</v>
      </c>
      <c r="P56" s="773">
        <f t="shared" si="1"/>
        <v>92.480115690527839</v>
      </c>
      <c r="Q56" s="500">
        <f t="shared" si="0"/>
        <v>416</v>
      </c>
    </row>
    <row r="57" spans="1:35" x14ac:dyDescent="0.3">
      <c r="A57" s="1202" t="s">
        <v>29</v>
      </c>
      <c r="B57" s="1203"/>
      <c r="C57" s="757">
        <f>C36+C56</f>
        <v>5769</v>
      </c>
      <c r="D57" s="757">
        <f t="shared" ref="D57:N57" si="7">D36+D56</f>
        <v>6882</v>
      </c>
      <c r="E57" s="757">
        <f t="shared" si="7"/>
        <v>12651</v>
      </c>
      <c r="F57" s="757">
        <f t="shared" si="7"/>
        <v>4</v>
      </c>
      <c r="G57" s="757">
        <f t="shared" si="7"/>
        <v>0</v>
      </c>
      <c r="H57" s="757">
        <f t="shared" si="7"/>
        <v>4</v>
      </c>
      <c r="I57" s="757">
        <f t="shared" si="7"/>
        <v>0</v>
      </c>
      <c r="J57" s="757">
        <f t="shared" si="7"/>
        <v>0</v>
      </c>
      <c r="K57" s="757">
        <f t="shared" si="7"/>
        <v>0</v>
      </c>
      <c r="L57" s="757">
        <f t="shared" si="7"/>
        <v>5773</v>
      </c>
      <c r="M57" s="757">
        <f t="shared" si="7"/>
        <v>6882</v>
      </c>
      <c r="N57" s="757">
        <f t="shared" si="7"/>
        <v>12655</v>
      </c>
      <c r="O57" s="510">
        <f>O36+O56</f>
        <v>14021</v>
      </c>
      <c r="P57" s="758">
        <f t="shared" si="1"/>
        <v>90.257470936452464</v>
      </c>
      <c r="Q57" s="771">
        <f t="shared" si="0"/>
        <v>1366</v>
      </c>
    </row>
    <row r="58" spans="1:35" x14ac:dyDescent="0.3">
      <c r="B58" s="488" t="s">
        <v>404</v>
      </c>
    </row>
    <row r="62" spans="1:35" x14ac:dyDescent="0.3">
      <c r="T62" s="1204" t="s">
        <v>158</v>
      </c>
      <c r="U62" s="1207" t="s">
        <v>266</v>
      </c>
      <c r="V62" s="1208"/>
      <c r="W62" s="1208"/>
      <c r="X62" s="1208"/>
      <c r="Y62" s="1208"/>
      <c r="Z62" s="1208"/>
      <c r="AA62" s="1208"/>
      <c r="AB62" s="1208"/>
      <c r="AC62" s="1208"/>
      <c r="AD62" s="1208"/>
      <c r="AE62" s="1208"/>
      <c r="AF62" s="1209"/>
      <c r="AG62" s="1216" t="s">
        <v>400</v>
      </c>
      <c r="AH62" s="1210" t="s">
        <v>267</v>
      </c>
      <c r="AI62" s="1213" t="s">
        <v>402</v>
      </c>
    </row>
    <row r="63" spans="1:35" x14ac:dyDescent="0.3">
      <c r="T63" s="1205"/>
      <c r="U63" s="1207" t="s">
        <v>126</v>
      </c>
      <c r="V63" s="1208"/>
      <c r="W63" s="1209"/>
      <c r="X63" s="1207" t="s">
        <v>127</v>
      </c>
      <c r="Y63" s="1208"/>
      <c r="Z63" s="1209"/>
      <c r="AA63" s="1207" t="s">
        <v>268</v>
      </c>
      <c r="AB63" s="1208"/>
      <c r="AC63" s="1209"/>
      <c r="AD63" s="1207" t="s">
        <v>29</v>
      </c>
      <c r="AE63" s="1208"/>
      <c r="AF63" s="1209"/>
      <c r="AG63" s="1217"/>
      <c r="AH63" s="1211"/>
      <c r="AI63" s="1214"/>
    </row>
    <row r="64" spans="1:35" x14ac:dyDescent="0.3">
      <c r="T64" s="1206"/>
      <c r="U64" s="760" t="s">
        <v>35</v>
      </c>
      <c r="V64" s="760" t="s">
        <v>36</v>
      </c>
      <c r="W64" s="760" t="s">
        <v>22</v>
      </c>
      <c r="X64" s="760" t="s">
        <v>35</v>
      </c>
      <c r="Y64" s="760" t="s">
        <v>36</v>
      </c>
      <c r="Z64" s="760" t="s">
        <v>22</v>
      </c>
      <c r="AA64" s="760" t="s">
        <v>35</v>
      </c>
      <c r="AB64" s="760" t="s">
        <v>36</v>
      </c>
      <c r="AC64" s="760" t="s">
        <v>22</v>
      </c>
      <c r="AD64" s="760" t="s">
        <v>35</v>
      </c>
      <c r="AE64" s="760" t="s">
        <v>36</v>
      </c>
      <c r="AF64" s="760" t="s">
        <v>22</v>
      </c>
      <c r="AG64" s="1218"/>
      <c r="AH64" s="1212"/>
      <c r="AI64" s="1215"/>
    </row>
    <row r="65" spans="20:35" s="5" customFormat="1" x14ac:dyDescent="0.3">
      <c r="T65" s="5" t="s">
        <v>258</v>
      </c>
      <c r="U65" s="5">
        <v>3377</v>
      </c>
      <c r="V65" s="5">
        <v>4162</v>
      </c>
      <c r="W65" s="5">
        <v>7539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3377</v>
      </c>
      <c r="AE65" s="5">
        <v>4162</v>
      </c>
      <c r="AF65" s="5">
        <v>7539</v>
      </c>
      <c r="AG65" s="5">
        <v>8489</v>
      </c>
      <c r="AH65" s="5">
        <v>88.8090470020026</v>
      </c>
      <c r="AI65" s="5">
        <v>950</v>
      </c>
    </row>
    <row r="66" spans="20:35" s="5" customFormat="1" x14ac:dyDescent="0.3">
      <c r="T66" s="5" t="s">
        <v>259</v>
      </c>
      <c r="U66" s="5">
        <v>2348</v>
      </c>
      <c r="V66" s="5">
        <v>2665</v>
      </c>
      <c r="W66" s="5">
        <v>5013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2348</v>
      </c>
      <c r="AE66" s="5">
        <v>2665</v>
      </c>
      <c r="AF66" s="5">
        <v>5013</v>
      </c>
      <c r="AG66" s="5">
        <v>5532</v>
      </c>
      <c r="AH66" s="5">
        <v>90.618221258134497</v>
      </c>
      <c r="AI66" s="5">
        <v>519</v>
      </c>
    </row>
    <row r="67" spans="20:35" s="5" customFormat="1" x14ac:dyDescent="0.3">
      <c r="T67" s="5" t="s">
        <v>29</v>
      </c>
      <c r="U67" s="5">
        <v>5769</v>
      </c>
      <c r="V67" s="5">
        <v>6882</v>
      </c>
      <c r="W67" s="5">
        <v>12651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5769</v>
      </c>
      <c r="AE67" s="5">
        <v>6882</v>
      </c>
      <c r="AF67" s="5">
        <v>12651</v>
      </c>
      <c r="AG67" s="5">
        <v>14021</v>
      </c>
      <c r="AH67" s="5">
        <v>90.228942300834461</v>
      </c>
      <c r="AI67" s="5">
        <v>1370</v>
      </c>
    </row>
  </sheetData>
  <mergeCells count="22">
    <mergeCell ref="AH62:AH64"/>
    <mergeCell ref="AI62:AI64"/>
    <mergeCell ref="U63:W63"/>
    <mergeCell ref="X63:Z63"/>
    <mergeCell ref="AA63:AC63"/>
    <mergeCell ref="AD63:AF63"/>
    <mergeCell ref="AG62:AG64"/>
    <mergeCell ref="A36:B36"/>
    <mergeCell ref="A56:B56"/>
    <mergeCell ref="A57:B57"/>
    <mergeCell ref="T62:T64"/>
    <mergeCell ref="U62:AF62"/>
    <mergeCell ref="A2:A4"/>
    <mergeCell ref="B2:B4"/>
    <mergeCell ref="C2:N2"/>
    <mergeCell ref="O2:O4"/>
    <mergeCell ref="P2:P4"/>
    <mergeCell ref="Q2:Q4"/>
    <mergeCell ref="C3:E3"/>
    <mergeCell ref="F3:H3"/>
    <mergeCell ref="I3:K3"/>
    <mergeCell ref="L3:N3"/>
  </mergeCells>
  <pageMargins left="0.98425196850393704" right="0.27559055118110237" top="0.51" bottom="0.27559055118110237" header="0.31496062992125984" footer="0.1574803149606299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AI67"/>
  <sheetViews>
    <sheetView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32" sqref="U32"/>
    </sheetView>
  </sheetViews>
  <sheetFormatPr defaultRowHeight="18.75" x14ac:dyDescent="0.3"/>
  <cols>
    <col min="1" max="1" width="8.125" style="5" bestFit="1" customWidth="1"/>
    <col min="2" max="2" width="23.125" style="5" customWidth="1"/>
    <col min="3" max="4" width="5.625" style="5" customWidth="1"/>
    <col min="5" max="5" width="6.875" style="5" customWidth="1"/>
    <col min="6" max="11" width="4.125" style="5" bestFit="1" customWidth="1"/>
    <col min="12" max="13" width="5.625" style="5" customWidth="1"/>
    <col min="14" max="14" width="6.75" style="5" customWidth="1"/>
    <col min="15" max="15" width="11.25" style="5" customWidth="1"/>
    <col min="16" max="16" width="9" style="5"/>
    <col min="17" max="17" width="8.75" style="5" customWidth="1"/>
    <col min="18" max="18" width="16.25" style="753" customWidth="1"/>
    <col min="19" max="16384" width="9" style="5"/>
  </cols>
  <sheetData>
    <row r="1" spans="1:19" ht="21" x14ac:dyDescent="0.35">
      <c r="B1" s="126" t="s">
        <v>410</v>
      </c>
    </row>
    <row r="2" spans="1:19" x14ac:dyDescent="0.3">
      <c r="A2" s="1204" t="s">
        <v>262</v>
      </c>
      <c r="B2" s="1204" t="s">
        <v>158</v>
      </c>
      <c r="C2" s="1207" t="s">
        <v>266</v>
      </c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9"/>
      <c r="O2" s="1222" t="s">
        <v>406</v>
      </c>
      <c r="P2" s="1225" t="s">
        <v>407</v>
      </c>
      <c r="Q2" s="1219" t="s">
        <v>405</v>
      </c>
    </row>
    <row r="3" spans="1:19" x14ac:dyDescent="0.3">
      <c r="A3" s="1205"/>
      <c r="B3" s="1205"/>
      <c r="C3" s="1207" t="s">
        <v>126</v>
      </c>
      <c r="D3" s="1208"/>
      <c r="E3" s="1209"/>
      <c r="F3" s="1207" t="s">
        <v>127</v>
      </c>
      <c r="G3" s="1208"/>
      <c r="H3" s="1209"/>
      <c r="I3" s="1207" t="s">
        <v>268</v>
      </c>
      <c r="J3" s="1208"/>
      <c r="K3" s="1209"/>
      <c r="L3" s="1207" t="s">
        <v>29</v>
      </c>
      <c r="M3" s="1208"/>
      <c r="N3" s="1209"/>
      <c r="O3" s="1223"/>
      <c r="P3" s="1226"/>
      <c r="Q3" s="1220"/>
      <c r="S3" s="754" t="s">
        <v>401</v>
      </c>
    </row>
    <row r="4" spans="1:19" x14ac:dyDescent="0.3">
      <c r="A4" s="1206"/>
      <c r="B4" s="1206"/>
      <c r="C4" s="772" t="s">
        <v>35</v>
      </c>
      <c r="D4" s="772" t="s">
        <v>36</v>
      </c>
      <c r="E4" s="772" t="s">
        <v>22</v>
      </c>
      <c r="F4" s="772" t="s">
        <v>35</v>
      </c>
      <c r="G4" s="772" t="s">
        <v>36</v>
      </c>
      <c r="H4" s="772" t="s">
        <v>22</v>
      </c>
      <c r="I4" s="772" t="s">
        <v>35</v>
      </c>
      <c r="J4" s="772" t="s">
        <v>36</v>
      </c>
      <c r="K4" s="772" t="s">
        <v>22</v>
      </c>
      <c r="L4" s="772" t="s">
        <v>35</v>
      </c>
      <c r="M4" s="772" t="s">
        <v>36</v>
      </c>
      <c r="N4" s="772" t="s">
        <v>22</v>
      </c>
      <c r="O4" s="1224"/>
      <c r="P4" s="1227"/>
      <c r="Q4" s="1221"/>
    </row>
    <row r="5" spans="1:19" x14ac:dyDescent="0.3">
      <c r="A5" s="774">
        <v>20012001</v>
      </c>
      <c r="B5" s="775" t="s">
        <v>177</v>
      </c>
      <c r="C5" s="98">
        <v>204</v>
      </c>
      <c r="D5" s="98">
        <v>209</v>
      </c>
      <c r="E5" s="98">
        <v>413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204</v>
      </c>
      <c r="M5" s="98">
        <v>209</v>
      </c>
      <c r="N5" s="98">
        <v>413</v>
      </c>
      <c r="O5" s="776">
        <v>451</v>
      </c>
      <c r="P5" s="111">
        <f>N5/O5*100</f>
        <v>91.574279379157431</v>
      </c>
      <c r="Q5" s="111">
        <f>O5-N5</f>
        <v>38</v>
      </c>
    </row>
    <row r="6" spans="1:19" x14ac:dyDescent="0.3">
      <c r="A6" s="777">
        <v>20012002</v>
      </c>
      <c r="B6" s="778" t="s">
        <v>179</v>
      </c>
      <c r="C6" s="90">
        <v>510</v>
      </c>
      <c r="D6" s="90">
        <v>0</v>
      </c>
      <c r="E6" s="90">
        <v>510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510</v>
      </c>
      <c r="M6" s="90">
        <v>0</v>
      </c>
      <c r="N6" s="90">
        <v>510</v>
      </c>
      <c r="O6" s="779">
        <v>558</v>
      </c>
      <c r="P6" s="113">
        <f>N6/O6*100</f>
        <v>91.397849462365585</v>
      </c>
      <c r="Q6" s="113">
        <f t="shared" ref="Q6:Q57" si="0">O6-N6</f>
        <v>48</v>
      </c>
    </row>
    <row r="7" spans="1:19" x14ac:dyDescent="0.3">
      <c r="A7" s="777">
        <v>20012003</v>
      </c>
      <c r="B7" s="778" t="s">
        <v>180</v>
      </c>
      <c r="C7" s="90">
        <v>0</v>
      </c>
      <c r="D7" s="90">
        <v>679</v>
      </c>
      <c r="E7" s="90">
        <v>679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679</v>
      </c>
      <c r="N7" s="90">
        <v>679</v>
      </c>
      <c r="O7" s="779">
        <v>679</v>
      </c>
      <c r="P7" s="113">
        <f>N7/O7*100</f>
        <v>100</v>
      </c>
      <c r="Q7" s="113">
        <f t="shared" si="0"/>
        <v>0</v>
      </c>
    </row>
    <row r="8" spans="1:19" x14ac:dyDescent="0.3">
      <c r="A8" s="777">
        <v>20012004</v>
      </c>
      <c r="B8" s="778" t="s">
        <v>181</v>
      </c>
      <c r="C8" s="90">
        <v>131</v>
      </c>
      <c r="D8" s="90">
        <v>191</v>
      </c>
      <c r="E8" s="90">
        <v>322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131</v>
      </c>
      <c r="M8" s="90">
        <v>191</v>
      </c>
      <c r="N8" s="90">
        <v>322</v>
      </c>
      <c r="O8" s="779">
        <v>324</v>
      </c>
      <c r="P8" s="113">
        <f t="shared" ref="P8:P57" si="1">N8/O8*100</f>
        <v>99.382716049382708</v>
      </c>
      <c r="Q8" s="90">
        <f t="shared" si="0"/>
        <v>2</v>
      </c>
    </row>
    <row r="9" spans="1:19" x14ac:dyDescent="0.3">
      <c r="A9" s="777">
        <v>20012005</v>
      </c>
      <c r="B9" s="778" t="s">
        <v>182</v>
      </c>
      <c r="C9" s="90">
        <v>174</v>
      </c>
      <c r="D9" s="90">
        <v>211</v>
      </c>
      <c r="E9" s="90">
        <v>385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174</v>
      </c>
      <c r="M9" s="90">
        <v>211</v>
      </c>
      <c r="N9" s="90">
        <v>385</v>
      </c>
      <c r="O9" s="779">
        <v>385</v>
      </c>
      <c r="P9" s="113">
        <f t="shared" si="1"/>
        <v>100</v>
      </c>
      <c r="Q9" s="90">
        <f t="shared" si="0"/>
        <v>0</v>
      </c>
    </row>
    <row r="10" spans="1:19" x14ac:dyDescent="0.3">
      <c r="A10" s="777">
        <v>20012006</v>
      </c>
      <c r="B10" s="778" t="s">
        <v>183</v>
      </c>
      <c r="C10" s="90">
        <v>103</v>
      </c>
      <c r="D10" s="90">
        <v>89</v>
      </c>
      <c r="E10" s="90">
        <v>192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103</v>
      </c>
      <c r="M10" s="90">
        <v>89</v>
      </c>
      <c r="N10" s="90">
        <v>192</v>
      </c>
      <c r="O10" s="779">
        <v>247</v>
      </c>
      <c r="P10" s="113">
        <f t="shared" si="1"/>
        <v>77.732793522267201</v>
      </c>
      <c r="Q10" s="90">
        <f t="shared" si="0"/>
        <v>55</v>
      </c>
    </row>
    <row r="11" spans="1:19" x14ac:dyDescent="0.3">
      <c r="A11" s="777">
        <v>20012007</v>
      </c>
      <c r="B11" s="778" t="s">
        <v>184</v>
      </c>
      <c r="C11" s="90">
        <v>22</v>
      </c>
      <c r="D11" s="90">
        <v>23</v>
      </c>
      <c r="E11" s="90">
        <v>45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22</v>
      </c>
      <c r="M11" s="90">
        <v>23</v>
      </c>
      <c r="N11" s="90">
        <v>45</v>
      </c>
      <c r="O11" s="779">
        <v>48</v>
      </c>
      <c r="P11" s="113">
        <f t="shared" si="1"/>
        <v>93.75</v>
      </c>
      <c r="Q11" s="90">
        <f t="shared" si="0"/>
        <v>3</v>
      </c>
    </row>
    <row r="12" spans="1:19" x14ac:dyDescent="0.3">
      <c r="A12" s="777">
        <v>20012009</v>
      </c>
      <c r="B12" s="778" t="s">
        <v>185</v>
      </c>
      <c r="C12" s="90">
        <v>257</v>
      </c>
      <c r="D12" s="90">
        <v>300</v>
      </c>
      <c r="E12" s="90">
        <v>557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257</v>
      </c>
      <c r="M12" s="90">
        <v>300</v>
      </c>
      <c r="N12" s="90">
        <v>557</v>
      </c>
      <c r="O12" s="779">
        <v>586</v>
      </c>
      <c r="P12" s="113">
        <f t="shared" si="1"/>
        <v>95.051194539249153</v>
      </c>
      <c r="Q12" s="90">
        <f t="shared" si="0"/>
        <v>29</v>
      </c>
    </row>
    <row r="13" spans="1:19" x14ac:dyDescent="0.3">
      <c r="A13" s="777">
        <v>20012010</v>
      </c>
      <c r="B13" s="778" t="s">
        <v>186</v>
      </c>
      <c r="C13" s="90">
        <v>40</v>
      </c>
      <c r="D13" s="90">
        <v>45</v>
      </c>
      <c r="E13" s="90">
        <v>85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40</v>
      </c>
      <c r="M13" s="90">
        <v>45</v>
      </c>
      <c r="N13" s="90">
        <v>85</v>
      </c>
      <c r="O13" s="779">
        <v>93</v>
      </c>
      <c r="P13" s="113">
        <f t="shared" si="1"/>
        <v>91.397849462365585</v>
      </c>
      <c r="Q13" s="90">
        <f t="shared" si="0"/>
        <v>8</v>
      </c>
    </row>
    <row r="14" spans="1:19" x14ac:dyDescent="0.3">
      <c r="A14" s="777">
        <v>20012011</v>
      </c>
      <c r="B14" s="778" t="s">
        <v>263</v>
      </c>
      <c r="C14" s="90">
        <v>41</v>
      </c>
      <c r="D14" s="90">
        <v>54</v>
      </c>
      <c r="E14" s="90">
        <v>95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41</v>
      </c>
      <c r="M14" s="90">
        <v>54</v>
      </c>
      <c r="N14" s="90">
        <v>95</v>
      </c>
      <c r="O14" s="779">
        <v>95</v>
      </c>
      <c r="P14" s="113">
        <f t="shared" si="1"/>
        <v>100</v>
      </c>
      <c r="Q14" s="90">
        <f t="shared" si="0"/>
        <v>0</v>
      </c>
    </row>
    <row r="15" spans="1:19" x14ac:dyDescent="0.3">
      <c r="A15" s="777">
        <v>20012012</v>
      </c>
      <c r="B15" s="778" t="s">
        <v>188</v>
      </c>
      <c r="C15" s="90">
        <v>40</v>
      </c>
      <c r="D15" s="90">
        <v>35</v>
      </c>
      <c r="E15" s="90">
        <v>75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40</v>
      </c>
      <c r="M15" s="90">
        <v>35</v>
      </c>
      <c r="N15" s="90">
        <v>75</v>
      </c>
      <c r="O15" s="779">
        <v>89</v>
      </c>
      <c r="P15" s="113">
        <f t="shared" si="1"/>
        <v>84.269662921348313</v>
      </c>
      <c r="Q15" s="90">
        <f t="shared" si="0"/>
        <v>14</v>
      </c>
    </row>
    <row r="16" spans="1:19" x14ac:dyDescent="0.3">
      <c r="A16" s="777">
        <v>20012013</v>
      </c>
      <c r="B16" s="778" t="s">
        <v>189</v>
      </c>
      <c r="C16" s="90">
        <v>41</v>
      </c>
      <c r="D16" s="90">
        <v>43</v>
      </c>
      <c r="E16" s="90">
        <v>84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41</v>
      </c>
      <c r="M16" s="90">
        <v>43</v>
      </c>
      <c r="N16" s="90">
        <v>84</v>
      </c>
      <c r="O16" s="779">
        <v>87</v>
      </c>
      <c r="P16" s="113">
        <f t="shared" si="1"/>
        <v>96.551724137931032</v>
      </c>
      <c r="Q16" s="90">
        <f t="shared" si="0"/>
        <v>3</v>
      </c>
    </row>
    <row r="17" spans="1:19" x14ac:dyDescent="0.3">
      <c r="A17" s="777">
        <v>20022001</v>
      </c>
      <c r="B17" s="778" t="s">
        <v>190</v>
      </c>
      <c r="C17" s="90">
        <v>110</v>
      </c>
      <c r="D17" s="90">
        <v>137</v>
      </c>
      <c r="E17" s="90">
        <v>247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110</v>
      </c>
      <c r="M17" s="90">
        <v>137</v>
      </c>
      <c r="N17" s="90">
        <v>247</v>
      </c>
      <c r="O17" s="779">
        <v>270</v>
      </c>
      <c r="P17" s="113">
        <f t="shared" si="1"/>
        <v>91.481481481481481</v>
      </c>
      <c r="Q17" s="90">
        <f t="shared" si="0"/>
        <v>23</v>
      </c>
    </row>
    <row r="18" spans="1:19" x14ac:dyDescent="0.3">
      <c r="A18" s="777">
        <v>20022002</v>
      </c>
      <c r="B18" s="778" t="s">
        <v>191</v>
      </c>
      <c r="C18" s="90">
        <v>125</v>
      </c>
      <c r="D18" s="90">
        <v>120</v>
      </c>
      <c r="E18" s="90">
        <v>245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125</v>
      </c>
      <c r="M18" s="90">
        <v>120</v>
      </c>
      <c r="N18" s="90">
        <v>245</v>
      </c>
      <c r="O18" s="779">
        <v>245</v>
      </c>
      <c r="P18" s="113">
        <f t="shared" si="1"/>
        <v>100</v>
      </c>
      <c r="Q18" s="90">
        <f t="shared" si="0"/>
        <v>0</v>
      </c>
    </row>
    <row r="19" spans="1:19" x14ac:dyDescent="0.3">
      <c r="A19" s="777">
        <v>20022003</v>
      </c>
      <c r="B19" s="778" t="s">
        <v>192</v>
      </c>
      <c r="C19" s="90">
        <v>218</v>
      </c>
      <c r="D19" s="90">
        <v>351</v>
      </c>
      <c r="E19" s="90">
        <v>569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218</v>
      </c>
      <c r="M19" s="90">
        <v>351</v>
      </c>
      <c r="N19" s="90">
        <v>569</v>
      </c>
      <c r="O19" s="779">
        <v>569</v>
      </c>
      <c r="P19" s="113">
        <f t="shared" si="1"/>
        <v>100</v>
      </c>
      <c r="Q19" s="90">
        <f t="shared" si="0"/>
        <v>0</v>
      </c>
    </row>
    <row r="20" spans="1:19" x14ac:dyDescent="0.3">
      <c r="A20" s="777">
        <v>20022004</v>
      </c>
      <c r="B20" s="778" t="s">
        <v>193</v>
      </c>
      <c r="C20" s="90">
        <v>47</v>
      </c>
      <c r="D20" s="90">
        <v>60</v>
      </c>
      <c r="E20" s="90">
        <v>107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47</v>
      </c>
      <c r="M20" s="90">
        <v>60</v>
      </c>
      <c r="N20" s="90">
        <v>107</v>
      </c>
      <c r="O20" s="779">
        <v>113</v>
      </c>
      <c r="P20" s="113">
        <f t="shared" si="1"/>
        <v>94.690265486725664</v>
      </c>
      <c r="Q20" s="90">
        <f t="shared" si="0"/>
        <v>6</v>
      </c>
    </row>
    <row r="21" spans="1:19" x14ac:dyDescent="0.3">
      <c r="A21" s="777">
        <v>20022006</v>
      </c>
      <c r="B21" s="778" t="s">
        <v>194</v>
      </c>
      <c r="C21" s="90">
        <v>10</v>
      </c>
      <c r="D21" s="90">
        <v>11</v>
      </c>
      <c r="E21" s="90">
        <v>21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10</v>
      </c>
      <c r="M21" s="90">
        <v>11</v>
      </c>
      <c r="N21" s="90">
        <v>21</v>
      </c>
      <c r="O21" s="779">
        <v>25</v>
      </c>
      <c r="P21" s="113">
        <f t="shared" si="1"/>
        <v>84</v>
      </c>
      <c r="Q21" s="90">
        <f t="shared" si="0"/>
        <v>4</v>
      </c>
    </row>
    <row r="22" spans="1:19" x14ac:dyDescent="0.3">
      <c r="A22" s="777">
        <v>20022007</v>
      </c>
      <c r="B22" s="778" t="s">
        <v>195</v>
      </c>
      <c r="C22" s="90">
        <v>63</v>
      </c>
      <c r="D22" s="90">
        <v>90</v>
      </c>
      <c r="E22" s="90">
        <v>153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63</v>
      </c>
      <c r="M22" s="90">
        <v>90</v>
      </c>
      <c r="N22" s="90">
        <v>153</v>
      </c>
      <c r="O22" s="779">
        <v>154</v>
      </c>
      <c r="P22" s="113">
        <f t="shared" si="1"/>
        <v>99.350649350649363</v>
      </c>
      <c r="Q22" s="90">
        <f t="shared" si="0"/>
        <v>1</v>
      </c>
    </row>
    <row r="23" spans="1:19" x14ac:dyDescent="0.3">
      <c r="A23" s="777">
        <v>20022008</v>
      </c>
      <c r="B23" s="778" t="s">
        <v>196</v>
      </c>
      <c r="C23" s="90">
        <v>38</v>
      </c>
      <c r="D23" s="90">
        <v>50</v>
      </c>
      <c r="E23" s="90">
        <v>88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38</v>
      </c>
      <c r="M23" s="90">
        <v>50</v>
      </c>
      <c r="N23" s="90">
        <v>88</v>
      </c>
      <c r="O23" s="779">
        <v>104</v>
      </c>
      <c r="P23" s="113">
        <f t="shared" si="1"/>
        <v>84.615384615384613</v>
      </c>
      <c r="Q23" s="90">
        <f t="shared" si="0"/>
        <v>16</v>
      </c>
    </row>
    <row r="24" spans="1:19" s="542" customFormat="1" x14ac:dyDescent="0.3">
      <c r="A24" s="780">
        <v>20022009</v>
      </c>
      <c r="B24" s="781" t="s">
        <v>197</v>
      </c>
      <c r="C24" s="769">
        <v>11</v>
      </c>
      <c r="D24" s="769">
        <v>24</v>
      </c>
      <c r="E24" s="769">
        <v>35</v>
      </c>
      <c r="F24" s="769">
        <v>0</v>
      </c>
      <c r="G24" s="769">
        <v>0</v>
      </c>
      <c r="H24" s="769">
        <v>0</v>
      </c>
      <c r="I24" s="769">
        <v>0</v>
      </c>
      <c r="J24" s="769">
        <v>0</v>
      </c>
      <c r="K24" s="769">
        <v>0</v>
      </c>
      <c r="L24" s="769">
        <v>11</v>
      </c>
      <c r="M24" s="769">
        <v>24</v>
      </c>
      <c r="N24" s="769">
        <v>35</v>
      </c>
      <c r="O24" s="779">
        <v>123</v>
      </c>
      <c r="P24" s="755">
        <f>N24/O24*100</f>
        <v>28.455284552845526</v>
      </c>
      <c r="Q24" s="769">
        <f t="shared" si="0"/>
        <v>88</v>
      </c>
      <c r="S24" s="768" t="s">
        <v>403</v>
      </c>
    </row>
    <row r="25" spans="1:19" x14ac:dyDescent="0.3">
      <c r="A25" s="777">
        <v>20032001</v>
      </c>
      <c r="B25" s="778" t="s">
        <v>198</v>
      </c>
      <c r="C25" s="90">
        <v>196</v>
      </c>
      <c r="D25" s="90">
        <v>217</v>
      </c>
      <c r="E25" s="90">
        <v>413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196</v>
      </c>
      <c r="M25" s="90">
        <v>217</v>
      </c>
      <c r="N25" s="90">
        <v>413</v>
      </c>
      <c r="O25" s="779">
        <v>413</v>
      </c>
      <c r="P25" s="113">
        <f t="shared" si="1"/>
        <v>100</v>
      </c>
      <c r="Q25" s="90">
        <f t="shared" si="0"/>
        <v>0</v>
      </c>
    </row>
    <row r="26" spans="1:19" x14ac:dyDescent="0.3">
      <c r="A26" s="777">
        <v>20032002</v>
      </c>
      <c r="B26" s="778" t="s">
        <v>199</v>
      </c>
      <c r="C26" s="90">
        <v>96</v>
      </c>
      <c r="D26" s="90">
        <v>183</v>
      </c>
      <c r="E26" s="90">
        <v>279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96</v>
      </c>
      <c r="M26" s="90">
        <v>183</v>
      </c>
      <c r="N26" s="90">
        <v>279</v>
      </c>
      <c r="O26" s="779">
        <v>387</v>
      </c>
      <c r="P26" s="113">
        <f t="shared" si="1"/>
        <v>72.093023255813947</v>
      </c>
      <c r="Q26" s="90">
        <f t="shared" si="0"/>
        <v>108</v>
      </c>
    </row>
    <row r="27" spans="1:19" x14ac:dyDescent="0.3">
      <c r="A27" s="777">
        <v>20032003</v>
      </c>
      <c r="B27" s="778" t="s">
        <v>200</v>
      </c>
      <c r="C27" s="90">
        <v>29</v>
      </c>
      <c r="D27" s="90">
        <v>14</v>
      </c>
      <c r="E27" s="90">
        <v>43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29</v>
      </c>
      <c r="M27" s="90">
        <v>14</v>
      </c>
      <c r="N27" s="90">
        <v>43</v>
      </c>
      <c r="O27" s="779">
        <v>43</v>
      </c>
      <c r="P27" s="113">
        <f t="shared" si="1"/>
        <v>100</v>
      </c>
      <c r="Q27" s="90">
        <f t="shared" si="0"/>
        <v>0</v>
      </c>
    </row>
    <row r="28" spans="1:19" x14ac:dyDescent="0.3">
      <c r="A28" s="777">
        <v>20032004</v>
      </c>
      <c r="B28" s="778" t="s">
        <v>201</v>
      </c>
      <c r="C28" s="90">
        <v>159</v>
      </c>
      <c r="D28" s="90">
        <v>283</v>
      </c>
      <c r="E28" s="90">
        <v>442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159</v>
      </c>
      <c r="M28" s="90">
        <v>283</v>
      </c>
      <c r="N28" s="90">
        <v>442</v>
      </c>
      <c r="O28" s="779">
        <v>575</v>
      </c>
      <c r="P28" s="113">
        <f t="shared" si="1"/>
        <v>76.869565217391298</v>
      </c>
      <c r="Q28" s="90">
        <f t="shared" si="0"/>
        <v>133</v>
      </c>
    </row>
    <row r="29" spans="1:19" x14ac:dyDescent="0.3">
      <c r="A29" s="777">
        <v>20032005</v>
      </c>
      <c r="B29" s="778" t="s">
        <v>202</v>
      </c>
      <c r="C29" s="90">
        <v>71</v>
      </c>
      <c r="D29" s="90">
        <v>63</v>
      </c>
      <c r="E29" s="90">
        <v>134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71</v>
      </c>
      <c r="M29" s="90">
        <v>63</v>
      </c>
      <c r="N29" s="90">
        <v>134</v>
      </c>
      <c r="O29" s="779">
        <v>235</v>
      </c>
      <c r="P29" s="113">
        <f t="shared" si="1"/>
        <v>57.021276595744688</v>
      </c>
      <c r="Q29" s="90">
        <f t="shared" si="0"/>
        <v>101</v>
      </c>
    </row>
    <row r="30" spans="1:19" x14ac:dyDescent="0.3">
      <c r="A30" s="777">
        <v>20032006</v>
      </c>
      <c r="B30" s="778" t="s">
        <v>203</v>
      </c>
      <c r="C30" s="90">
        <v>98</v>
      </c>
      <c r="D30" s="90">
        <v>57</v>
      </c>
      <c r="E30" s="90">
        <v>155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98</v>
      </c>
      <c r="M30" s="90">
        <v>57</v>
      </c>
      <c r="N30" s="90">
        <v>155</v>
      </c>
      <c r="O30" s="779">
        <v>192</v>
      </c>
      <c r="P30" s="113">
        <f t="shared" si="1"/>
        <v>80.729166666666657</v>
      </c>
      <c r="Q30" s="90">
        <f t="shared" si="0"/>
        <v>37</v>
      </c>
    </row>
    <row r="31" spans="1:19" x14ac:dyDescent="0.3">
      <c r="A31" s="777">
        <v>20032007</v>
      </c>
      <c r="B31" s="778" t="s">
        <v>204</v>
      </c>
      <c r="C31" s="90">
        <v>89</v>
      </c>
      <c r="D31" s="90">
        <v>93</v>
      </c>
      <c r="E31" s="90">
        <v>182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89</v>
      </c>
      <c r="M31" s="90">
        <v>963</v>
      </c>
      <c r="N31" s="90">
        <v>182</v>
      </c>
      <c r="O31" s="779">
        <v>207</v>
      </c>
      <c r="P31" s="113">
        <f t="shared" si="1"/>
        <v>87.922705314009661</v>
      </c>
      <c r="Q31" s="90">
        <f t="shared" si="0"/>
        <v>25</v>
      </c>
    </row>
    <row r="32" spans="1:19" x14ac:dyDescent="0.3">
      <c r="A32" s="777">
        <v>20032008</v>
      </c>
      <c r="B32" s="778" t="s">
        <v>205</v>
      </c>
      <c r="C32" s="90">
        <v>47</v>
      </c>
      <c r="D32" s="90">
        <v>90</v>
      </c>
      <c r="E32" s="90">
        <v>137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47</v>
      </c>
      <c r="M32" s="90">
        <v>90</v>
      </c>
      <c r="N32" s="90">
        <v>137</v>
      </c>
      <c r="O32" s="779">
        <v>297</v>
      </c>
      <c r="P32" s="113">
        <f t="shared" si="1"/>
        <v>46.127946127946132</v>
      </c>
      <c r="Q32" s="90">
        <f t="shared" si="0"/>
        <v>160</v>
      </c>
    </row>
    <row r="33" spans="1:22" x14ac:dyDescent="0.3">
      <c r="A33" s="777">
        <v>20032009</v>
      </c>
      <c r="B33" s="778" t="s">
        <v>206</v>
      </c>
      <c r="C33" s="90">
        <v>8</v>
      </c>
      <c r="D33" s="90">
        <v>11</v>
      </c>
      <c r="E33" s="90">
        <v>19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8</v>
      </c>
      <c r="M33" s="90">
        <v>11</v>
      </c>
      <c r="N33" s="90">
        <v>19</v>
      </c>
      <c r="O33" s="779">
        <v>26</v>
      </c>
      <c r="P33" s="113">
        <f t="shared" si="1"/>
        <v>73.076923076923066</v>
      </c>
      <c r="Q33" s="90">
        <f t="shared" si="0"/>
        <v>7</v>
      </c>
    </row>
    <row r="34" spans="1:22" x14ac:dyDescent="0.3">
      <c r="A34" s="777">
        <v>20032010</v>
      </c>
      <c r="B34" s="778" t="s">
        <v>207</v>
      </c>
      <c r="C34" s="90">
        <v>121</v>
      </c>
      <c r="D34" s="90">
        <v>178</v>
      </c>
      <c r="E34" s="90">
        <v>299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121</v>
      </c>
      <c r="M34" s="90">
        <v>178</v>
      </c>
      <c r="N34" s="90">
        <v>299</v>
      </c>
      <c r="O34" s="779">
        <v>340</v>
      </c>
      <c r="P34" s="113">
        <f t="shared" si="1"/>
        <v>87.941176470588232</v>
      </c>
      <c r="Q34" s="90">
        <f t="shared" si="0"/>
        <v>41</v>
      </c>
    </row>
    <row r="35" spans="1:22" x14ac:dyDescent="0.3">
      <c r="A35" s="786">
        <v>20032012</v>
      </c>
      <c r="B35" s="787" t="s">
        <v>208</v>
      </c>
      <c r="C35" s="91">
        <v>278</v>
      </c>
      <c r="D35" s="91">
        <v>251</v>
      </c>
      <c r="E35" s="91">
        <v>529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278</v>
      </c>
      <c r="M35" s="91">
        <v>251</v>
      </c>
      <c r="N35" s="91">
        <v>529</v>
      </c>
      <c r="O35" s="788">
        <v>529</v>
      </c>
      <c r="P35" s="377">
        <f t="shared" si="1"/>
        <v>100</v>
      </c>
      <c r="Q35" s="91">
        <f t="shared" si="0"/>
        <v>0</v>
      </c>
    </row>
    <row r="36" spans="1:22" s="799" customFormat="1" x14ac:dyDescent="0.3">
      <c r="A36" s="1199" t="s">
        <v>258</v>
      </c>
      <c r="B36" s="1200"/>
      <c r="C36" s="793">
        <v>3377</v>
      </c>
      <c r="D36" s="793">
        <v>4162</v>
      </c>
      <c r="E36" s="793">
        <v>7539</v>
      </c>
      <c r="F36" s="793">
        <v>0</v>
      </c>
      <c r="G36" s="793">
        <v>0</v>
      </c>
      <c r="H36" s="793">
        <v>0</v>
      </c>
      <c r="I36" s="793">
        <v>0</v>
      </c>
      <c r="J36" s="793">
        <v>0</v>
      </c>
      <c r="K36" s="793">
        <v>0</v>
      </c>
      <c r="L36" s="793">
        <v>3377</v>
      </c>
      <c r="M36" s="793">
        <v>4162</v>
      </c>
      <c r="N36" s="794">
        <v>7539</v>
      </c>
      <c r="O36" s="795">
        <f>SUM(O5:O35)</f>
        <v>8489</v>
      </c>
      <c r="P36" s="796">
        <f>N36/O36*100</f>
        <v>88.8090470020026</v>
      </c>
      <c r="Q36" s="797">
        <f>O36-N36</f>
        <v>950</v>
      </c>
      <c r="R36" s="798"/>
      <c r="V36" s="800"/>
    </row>
    <row r="37" spans="1:22" x14ac:dyDescent="0.3">
      <c r="A37" s="774">
        <v>21012001</v>
      </c>
      <c r="B37" s="775" t="s">
        <v>210</v>
      </c>
      <c r="C37" s="98">
        <v>235</v>
      </c>
      <c r="D37" s="98">
        <v>246</v>
      </c>
      <c r="E37" s="98">
        <v>481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v>235</v>
      </c>
      <c r="M37" s="98">
        <v>246</v>
      </c>
      <c r="N37" s="98">
        <v>481</v>
      </c>
      <c r="O37" s="776">
        <v>498</v>
      </c>
      <c r="P37" s="111">
        <f t="shared" si="1"/>
        <v>96.586345381526101</v>
      </c>
      <c r="Q37" s="98">
        <f t="shared" si="0"/>
        <v>17</v>
      </c>
    </row>
    <row r="38" spans="1:22" x14ac:dyDescent="0.3">
      <c r="A38" s="777">
        <v>21012003</v>
      </c>
      <c r="B38" s="778" t="s">
        <v>211</v>
      </c>
      <c r="C38" s="90">
        <v>265</v>
      </c>
      <c r="D38" s="90">
        <v>339</v>
      </c>
      <c r="E38" s="90">
        <v>604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265</v>
      </c>
      <c r="M38" s="90">
        <v>339</v>
      </c>
      <c r="N38" s="90">
        <v>604</v>
      </c>
      <c r="O38" s="779">
        <v>604</v>
      </c>
      <c r="P38" s="113">
        <f t="shared" si="1"/>
        <v>100</v>
      </c>
      <c r="Q38" s="90">
        <f t="shared" si="0"/>
        <v>0</v>
      </c>
    </row>
    <row r="39" spans="1:22" x14ac:dyDescent="0.3">
      <c r="A39" s="777">
        <v>21012004</v>
      </c>
      <c r="B39" s="778" t="s">
        <v>212</v>
      </c>
      <c r="C39" s="90">
        <v>196</v>
      </c>
      <c r="D39" s="90">
        <v>215</v>
      </c>
      <c r="E39" s="90">
        <v>411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196</v>
      </c>
      <c r="M39" s="90">
        <v>215</v>
      </c>
      <c r="N39" s="90">
        <v>411</v>
      </c>
      <c r="O39" s="779">
        <v>440</v>
      </c>
      <c r="P39" s="113">
        <f t="shared" si="1"/>
        <v>93.409090909090907</v>
      </c>
      <c r="Q39" s="90">
        <f t="shared" si="0"/>
        <v>29</v>
      </c>
    </row>
    <row r="40" spans="1:22" x14ac:dyDescent="0.3">
      <c r="A40" s="777">
        <v>21012005</v>
      </c>
      <c r="B40" s="778" t="s">
        <v>213</v>
      </c>
      <c r="C40" s="90">
        <v>53</v>
      </c>
      <c r="D40" s="90">
        <v>60</v>
      </c>
      <c r="E40" s="90">
        <v>113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53</v>
      </c>
      <c r="M40" s="90">
        <v>60</v>
      </c>
      <c r="N40" s="90">
        <v>113</v>
      </c>
      <c r="O40" s="779">
        <v>113</v>
      </c>
      <c r="P40" s="113">
        <f t="shared" si="1"/>
        <v>100</v>
      </c>
      <c r="Q40" s="90">
        <f t="shared" si="0"/>
        <v>0</v>
      </c>
    </row>
    <row r="41" spans="1:22" x14ac:dyDescent="0.3">
      <c r="A41" s="777">
        <v>21012006</v>
      </c>
      <c r="B41" s="778" t="s">
        <v>214</v>
      </c>
      <c r="C41" s="90">
        <v>253</v>
      </c>
      <c r="D41" s="90">
        <v>242</v>
      </c>
      <c r="E41" s="90">
        <v>495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253</v>
      </c>
      <c r="M41" s="90">
        <v>242</v>
      </c>
      <c r="N41" s="90">
        <v>495</v>
      </c>
      <c r="O41" s="779">
        <v>501</v>
      </c>
      <c r="P41" s="113">
        <f t="shared" si="1"/>
        <v>98.802395209580837</v>
      </c>
      <c r="Q41" s="90">
        <f t="shared" si="0"/>
        <v>6</v>
      </c>
    </row>
    <row r="42" spans="1:22" x14ac:dyDescent="0.3">
      <c r="A42" s="777">
        <v>21012007</v>
      </c>
      <c r="B42" s="778" t="s">
        <v>215</v>
      </c>
      <c r="C42" s="90">
        <v>44</v>
      </c>
      <c r="D42" s="90">
        <v>55</v>
      </c>
      <c r="E42" s="90">
        <v>99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44</v>
      </c>
      <c r="M42" s="90">
        <v>55</v>
      </c>
      <c r="N42" s="90">
        <v>99</v>
      </c>
      <c r="O42" s="779">
        <v>99</v>
      </c>
      <c r="P42" s="113">
        <f t="shared" si="1"/>
        <v>100</v>
      </c>
      <c r="Q42" s="90">
        <f t="shared" si="0"/>
        <v>0</v>
      </c>
    </row>
    <row r="43" spans="1:22" x14ac:dyDescent="0.3">
      <c r="A43" s="777">
        <v>21012008</v>
      </c>
      <c r="B43" s="778" t="s">
        <v>216</v>
      </c>
      <c r="C43" s="90">
        <v>111</v>
      </c>
      <c r="D43" s="90">
        <v>90</v>
      </c>
      <c r="E43" s="90">
        <v>201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111</v>
      </c>
      <c r="M43" s="90">
        <v>90</v>
      </c>
      <c r="N43" s="90">
        <v>201</v>
      </c>
      <c r="O43" s="779">
        <v>201</v>
      </c>
      <c r="P43" s="113">
        <f t="shared" si="1"/>
        <v>100</v>
      </c>
      <c r="Q43" s="90">
        <f t="shared" si="0"/>
        <v>0</v>
      </c>
    </row>
    <row r="44" spans="1:22" s="767" customFormat="1" ht="37.5" x14ac:dyDescent="0.2">
      <c r="A44" s="790">
        <v>21012009</v>
      </c>
      <c r="B44" s="791" t="s">
        <v>264</v>
      </c>
      <c r="C44" s="770">
        <v>66</v>
      </c>
      <c r="D44" s="770">
        <v>81</v>
      </c>
      <c r="E44" s="770">
        <v>147</v>
      </c>
      <c r="F44" s="770">
        <v>0</v>
      </c>
      <c r="G44" s="770">
        <v>0</v>
      </c>
      <c r="H44" s="770">
        <v>0</v>
      </c>
      <c r="I44" s="770">
        <v>0</v>
      </c>
      <c r="J44" s="770">
        <v>0</v>
      </c>
      <c r="K44" s="770">
        <v>0</v>
      </c>
      <c r="L44" s="770">
        <v>66</v>
      </c>
      <c r="M44" s="770">
        <v>81</v>
      </c>
      <c r="N44" s="770">
        <v>147</v>
      </c>
      <c r="O44" s="792">
        <v>158</v>
      </c>
      <c r="P44" s="765">
        <f t="shared" si="1"/>
        <v>93.037974683544306</v>
      </c>
      <c r="Q44" s="770">
        <f t="shared" si="0"/>
        <v>11</v>
      </c>
      <c r="R44" s="766"/>
    </row>
    <row r="45" spans="1:22" ht="21.75" customHeight="1" x14ac:dyDescent="0.3">
      <c r="A45" s="777">
        <v>21012010</v>
      </c>
      <c r="B45" s="778" t="s">
        <v>218</v>
      </c>
      <c r="C45" s="90">
        <v>211</v>
      </c>
      <c r="D45" s="90">
        <v>216</v>
      </c>
      <c r="E45" s="90">
        <v>427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211</v>
      </c>
      <c r="M45" s="90">
        <v>216</v>
      </c>
      <c r="N45" s="90">
        <v>427</v>
      </c>
      <c r="O45" s="779">
        <v>427</v>
      </c>
      <c r="P45" s="113">
        <f t="shared" si="1"/>
        <v>100</v>
      </c>
      <c r="Q45" s="90">
        <f t="shared" si="0"/>
        <v>0</v>
      </c>
    </row>
    <row r="46" spans="1:22" ht="21.75" customHeight="1" x14ac:dyDescent="0.3">
      <c r="A46" s="777">
        <v>21012011</v>
      </c>
      <c r="B46" s="778" t="s">
        <v>219</v>
      </c>
      <c r="C46" s="90">
        <v>122</v>
      </c>
      <c r="D46" s="90">
        <v>166</v>
      </c>
      <c r="E46" s="90">
        <v>288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122</v>
      </c>
      <c r="M46" s="90">
        <v>166</v>
      </c>
      <c r="N46" s="90">
        <v>288</v>
      </c>
      <c r="O46" s="779">
        <v>339</v>
      </c>
      <c r="P46" s="113">
        <f t="shared" si="1"/>
        <v>84.955752212389385</v>
      </c>
      <c r="Q46" s="90">
        <f t="shared" si="0"/>
        <v>51</v>
      </c>
    </row>
    <row r="47" spans="1:22" ht="21.75" customHeight="1" x14ac:dyDescent="0.3">
      <c r="A47" s="777">
        <v>21012012</v>
      </c>
      <c r="B47" s="778" t="s">
        <v>220</v>
      </c>
      <c r="C47" s="90">
        <v>122</v>
      </c>
      <c r="D47" s="90">
        <v>119</v>
      </c>
      <c r="E47" s="90">
        <v>241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122</v>
      </c>
      <c r="M47" s="90">
        <v>119</v>
      </c>
      <c r="N47" s="90">
        <v>241</v>
      </c>
      <c r="O47" s="779">
        <v>317</v>
      </c>
      <c r="P47" s="113">
        <f t="shared" si="1"/>
        <v>76.025236593059944</v>
      </c>
      <c r="Q47" s="90">
        <f t="shared" si="0"/>
        <v>76</v>
      </c>
    </row>
    <row r="48" spans="1:22" ht="21.75" customHeight="1" x14ac:dyDescent="0.3">
      <c r="A48" s="777">
        <v>21022001</v>
      </c>
      <c r="B48" s="778" t="s">
        <v>221</v>
      </c>
      <c r="C48" s="90">
        <v>207</v>
      </c>
      <c r="D48" s="90">
        <v>268</v>
      </c>
      <c r="E48" s="90">
        <v>475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207</v>
      </c>
      <c r="M48" s="90">
        <v>268</v>
      </c>
      <c r="N48" s="90">
        <v>475</v>
      </c>
      <c r="O48" s="779">
        <v>551</v>
      </c>
      <c r="P48" s="113">
        <f t="shared" si="1"/>
        <v>86.206896551724128</v>
      </c>
      <c r="Q48" s="90">
        <f t="shared" si="0"/>
        <v>76</v>
      </c>
    </row>
    <row r="49" spans="1:35" s="542" customFormat="1" ht="21.75" customHeight="1" x14ac:dyDescent="0.3">
      <c r="A49" s="780">
        <v>21022002</v>
      </c>
      <c r="B49" s="781" t="s">
        <v>222</v>
      </c>
      <c r="C49" s="769">
        <v>153</v>
      </c>
      <c r="D49" s="769">
        <v>166</v>
      </c>
      <c r="E49" s="769">
        <f>SUM(C49:D49)</f>
        <v>319</v>
      </c>
      <c r="F49" s="769">
        <v>0</v>
      </c>
      <c r="G49" s="769">
        <v>0</v>
      </c>
      <c r="H49" s="769">
        <v>0</v>
      </c>
      <c r="I49" s="769">
        <v>0</v>
      </c>
      <c r="J49" s="769">
        <v>0</v>
      </c>
      <c r="K49" s="769">
        <v>0</v>
      </c>
      <c r="L49" s="769">
        <f>C49+F49+I49</f>
        <v>153</v>
      </c>
      <c r="M49" s="769">
        <f>D49+G49+J49</f>
        <v>166</v>
      </c>
      <c r="N49" s="769">
        <f>SUM(L49:M49)</f>
        <v>319</v>
      </c>
      <c r="O49" s="779">
        <v>335</v>
      </c>
      <c r="P49" s="755">
        <f t="shared" si="1"/>
        <v>95.223880597014926</v>
      </c>
      <c r="Q49" s="769">
        <f t="shared" si="0"/>
        <v>16</v>
      </c>
    </row>
    <row r="50" spans="1:35" ht="21.75" customHeight="1" x14ac:dyDescent="0.3">
      <c r="A50" s="777">
        <v>21022003</v>
      </c>
      <c r="B50" s="778" t="s">
        <v>223</v>
      </c>
      <c r="C50" s="90">
        <v>27</v>
      </c>
      <c r="D50" s="90">
        <v>37</v>
      </c>
      <c r="E50" s="90">
        <v>64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27</v>
      </c>
      <c r="M50" s="90">
        <v>37</v>
      </c>
      <c r="N50" s="90">
        <v>64</v>
      </c>
      <c r="O50" s="779">
        <v>92</v>
      </c>
      <c r="P50" s="113">
        <f t="shared" si="1"/>
        <v>69.565217391304344</v>
      </c>
      <c r="Q50" s="90">
        <f t="shared" si="0"/>
        <v>28</v>
      </c>
    </row>
    <row r="51" spans="1:35" ht="21.75" customHeight="1" x14ac:dyDescent="0.3">
      <c r="A51" s="777">
        <v>21022004</v>
      </c>
      <c r="B51" s="778" t="s">
        <v>224</v>
      </c>
      <c r="C51" s="90">
        <v>123</v>
      </c>
      <c r="D51" s="90">
        <v>160</v>
      </c>
      <c r="E51" s="90">
        <v>283</v>
      </c>
      <c r="F51" s="90">
        <v>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123</v>
      </c>
      <c r="M51" s="90">
        <v>160</v>
      </c>
      <c r="N51" s="90">
        <v>283</v>
      </c>
      <c r="O51" s="779">
        <v>317</v>
      </c>
      <c r="P51" s="113">
        <f t="shared" si="1"/>
        <v>89.274447949526817</v>
      </c>
      <c r="Q51" s="90">
        <f t="shared" si="0"/>
        <v>34</v>
      </c>
    </row>
    <row r="52" spans="1:35" ht="21.75" customHeight="1" x14ac:dyDescent="0.3">
      <c r="A52" s="777">
        <v>21022005</v>
      </c>
      <c r="B52" s="778" t="s">
        <v>225</v>
      </c>
      <c r="C52" s="90">
        <v>21</v>
      </c>
      <c r="D52" s="90">
        <v>25</v>
      </c>
      <c r="E52" s="90">
        <v>46</v>
      </c>
      <c r="F52" s="90">
        <v>0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21</v>
      </c>
      <c r="M52" s="90">
        <v>25</v>
      </c>
      <c r="N52" s="90">
        <v>46</v>
      </c>
      <c r="O52" s="779">
        <v>46</v>
      </c>
      <c r="P52" s="113">
        <f t="shared" si="1"/>
        <v>100</v>
      </c>
      <c r="Q52" s="90">
        <f t="shared" si="0"/>
        <v>0</v>
      </c>
    </row>
    <row r="53" spans="1:35" ht="21.75" customHeight="1" x14ac:dyDescent="0.3">
      <c r="A53" s="777">
        <v>21022006</v>
      </c>
      <c r="B53" s="778" t="s">
        <v>226</v>
      </c>
      <c r="C53" s="90">
        <v>66</v>
      </c>
      <c r="D53" s="90">
        <v>67</v>
      </c>
      <c r="E53" s="90">
        <v>133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66</v>
      </c>
      <c r="M53" s="90">
        <v>67</v>
      </c>
      <c r="N53" s="90">
        <v>133</v>
      </c>
      <c r="O53" s="779">
        <v>193</v>
      </c>
      <c r="P53" s="113">
        <f t="shared" si="1"/>
        <v>68.911917098445599</v>
      </c>
      <c r="Q53" s="90">
        <f t="shared" si="0"/>
        <v>60</v>
      </c>
    </row>
    <row r="54" spans="1:35" ht="21.75" customHeight="1" x14ac:dyDescent="0.3">
      <c r="A54" s="777">
        <v>21022007</v>
      </c>
      <c r="B54" s="778" t="s">
        <v>227</v>
      </c>
      <c r="C54" s="90">
        <v>39</v>
      </c>
      <c r="D54" s="90">
        <v>47</v>
      </c>
      <c r="E54" s="90">
        <v>86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39</v>
      </c>
      <c r="M54" s="90">
        <v>47</v>
      </c>
      <c r="N54" s="90">
        <v>86</v>
      </c>
      <c r="O54" s="779">
        <v>102</v>
      </c>
      <c r="P54" s="113">
        <f t="shared" si="1"/>
        <v>84.313725490196077</v>
      </c>
      <c r="Q54" s="90">
        <f t="shared" si="0"/>
        <v>16</v>
      </c>
    </row>
    <row r="55" spans="1:35" ht="21.75" customHeight="1" x14ac:dyDescent="0.3">
      <c r="A55" s="782">
        <v>21022008</v>
      </c>
      <c r="B55" s="783" t="s">
        <v>228</v>
      </c>
      <c r="C55" s="100">
        <v>78</v>
      </c>
      <c r="D55" s="100">
        <v>121</v>
      </c>
      <c r="E55" s="100">
        <v>199</v>
      </c>
      <c r="F55" s="100">
        <v>0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78</v>
      </c>
      <c r="M55" s="100">
        <v>121</v>
      </c>
      <c r="N55" s="100">
        <v>199</v>
      </c>
      <c r="O55" s="784">
        <v>199</v>
      </c>
      <c r="P55" s="785">
        <f t="shared" si="1"/>
        <v>100</v>
      </c>
      <c r="Q55" s="100">
        <f t="shared" si="0"/>
        <v>0</v>
      </c>
    </row>
    <row r="56" spans="1:35" x14ac:dyDescent="0.3">
      <c r="A56" s="1189" t="s">
        <v>259</v>
      </c>
      <c r="B56" s="1201"/>
      <c r="C56" s="500">
        <v>2348</v>
      </c>
      <c r="D56" s="500">
        <v>2665</v>
      </c>
      <c r="E56" s="500">
        <v>5013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0</v>
      </c>
      <c r="L56" s="500">
        <v>2348</v>
      </c>
      <c r="M56" s="500">
        <v>2665</v>
      </c>
      <c r="N56" s="500">
        <v>5013</v>
      </c>
      <c r="O56" s="789">
        <f>SUM(O37:O55)</f>
        <v>5532</v>
      </c>
      <c r="P56" s="773">
        <f t="shared" si="1"/>
        <v>90.618221258134497</v>
      </c>
      <c r="Q56" s="500">
        <f t="shared" si="0"/>
        <v>519</v>
      </c>
    </row>
    <row r="57" spans="1:35" x14ac:dyDescent="0.3">
      <c r="A57" s="1202" t="s">
        <v>29</v>
      </c>
      <c r="B57" s="1203"/>
      <c r="C57" s="757">
        <v>5769</v>
      </c>
      <c r="D57" s="757">
        <v>6882</v>
      </c>
      <c r="E57" s="757">
        <v>12651</v>
      </c>
      <c r="F57" s="757">
        <v>0</v>
      </c>
      <c r="G57" s="757">
        <v>0</v>
      </c>
      <c r="H57" s="757">
        <v>0</v>
      </c>
      <c r="I57" s="757">
        <v>0</v>
      </c>
      <c r="J57" s="757">
        <v>0</v>
      </c>
      <c r="K57" s="757">
        <v>0</v>
      </c>
      <c r="L57" s="757">
        <v>5769</v>
      </c>
      <c r="M57" s="757">
        <v>6882</v>
      </c>
      <c r="N57" s="757">
        <v>12651</v>
      </c>
      <c r="O57" s="759">
        <f>O36+O56</f>
        <v>14021</v>
      </c>
      <c r="P57" s="758">
        <f t="shared" si="1"/>
        <v>90.228942300834461</v>
      </c>
      <c r="Q57" s="771">
        <f t="shared" si="0"/>
        <v>1370</v>
      </c>
    </row>
    <row r="58" spans="1:35" x14ac:dyDescent="0.3">
      <c r="B58" s="488" t="s">
        <v>404</v>
      </c>
    </row>
    <row r="62" spans="1:35" x14ac:dyDescent="0.3">
      <c r="T62" s="1204" t="s">
        <v>158</v>
      </c>
      <c r="U62" s="1207" t="s">
        <v>266</v>
      </c>
      <c r="V62" s="1208"/>
      <c r="W62" s="1208"/>
      <c r="X62" s="1208"/>
      <c r="Y62" s="1208"/>
      <c r="Z62" s="1208"/>
      <c r="AA62" s="1208"/>
      <c r="AB62" s="1208"/>
      <c r="AC62" s="1208"/>
      <c r="AD62" s="1208"/>
      <c r="AE62" s="1208"/>
      <c r="AF62" s="1209"/>
      <c r="AG62" s="1216" t="s">
        <v>400</v>
      </c>
      <c r="AH62" s="1210" t="s">
        <v>267</v>
      </c>
      <c r="AI62" s="1213" t="s">
        <v>402</v>
      </c>
    </row>
    <row r="63" spans="1:35" x14ac:dyDescent="0.3">
      <c r="T63" s="1205"/>
      <c r="U63" s="1207" t="s">
        <v>126</v>
      </c>
      <c r="V63" s="1208"/>
      <c r="W63" s="1209"/>
      <c r="X63" s="1207" t="s">
        <v>127</v>
      </c>
      <c r="Y63" s="1208"/>
      <c r="Z63" s="1209"/>
      <c r="AA63" s="1207" t="s">
        <v>268</v>
      </c>
      <c r="AB63" s="1208"/>
      <c r="AC63" s="1209"/>
      <c r="AD63" s="1207" t="s">
        <v>29</v>
      </c>
      <c r="AE63" s="1208"/>
      <c r="AF63" s="1209"/>
      <c r="AG63" s="1217"/>
      <c r="AH63" s="1211"/>
      <c r="AI63" s="1214"/>
    </row>
    <row r="64" spans="1:35" x14ac:dyDescent="0.3">
      <c r="T64" s="1206"/>
      <c r="U64" s="760" t="s">
        <v>35</v>
      </c>
      <c r="V64" s="760" t="s">
        <v>36</v>
      </c>
      <c r="W64" s="760" t="s">
        <v>22</v>
      </c>
      <c r="X64" s="760" t="s">
        <v>35</v>
      </c>
      <c r="Y64" s="760" t="s">
        <v>36</v>
      </c>
      <c r="Z64" s="760" t="s">
        <v>22</v>
      </c>
      <c r="AA64" s="760" t="s">
        <v>35</v>
      </c>
      <c r="AB64" s="760" t="s">
        <v>36</v>
      </c>
      <c r="AC64" s="760" t="s">
        <v>22</v>
      </c>
      <c r="AD64" s="760" t="s">
        <v>35</v>
      </c>
      <c r="AE64" s="760" t="s">
        <v>36</v>
      </c>
      <c r="AF64" s="760" t="s">
        <v>22</v>
      </c>
      <c r="AG64" s="1218"/>
      <c r="AH64" s="1212"/>
      <c r="AI64" s="1215"/>
    </row>
    <row r="65" spans="20:35" s="5" customFormat="1" x14ac:dyDescent="0.3">
      <c r="T65" s="5" t="s">
        <v>258</v>
      </c>
      <c r="U65" s="5">
        <v>3377</v>
      </c>
      <c r="V65" s="5">
        <v>4162</v>
      </c>
      <c r="W65" s="5">
        <v>7539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3377</v>
      </c>
      <c r="AE65" s="5">
        <v>4162</v>
      </c>
      <c r="AF65" s="5">
        <v>7539</v>
      </c>
      <c r="AG65" s="5">
        <v>8489</v>
      </c>
      <c r="AH65" s="5">
        <v>88.8090470020026</v>
      </c>
      <c r="AI65" s="5">
        <v>950</v>
      </c>
    </row>
    <row r="66" spans="20:35" s="5" customFormat="1" x14ac:dyDescent="0.3">
      <c r="T66" s="5" t="s">
        <v>259</v>
      </c>
      <c r="U66" s="5">
        <v>2348</v>
      </c>
      <c r="V66" s="5">
        <v>2665</v>
      </c>
      <c r="W66" s="5">
        <v>5013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2348</v>
      </c>
      <c r="AE66" s="5">
        <v>2665</v>
      </c>
      <c r="AF66" s="5">
        <v>5013</v>
      </c>
      <c r="AG66" s="5">
        <v>5532</v>
      </c>
      <c r="AH66" s="5">
        <v>90.618221258134497</v>
      </c>
      <c r="AI66" s="5">
        <v>519</v>
      </c>
    </row>
    <row r="67" spans="20:35" s="5" customFormat="1" x14ac:dyDescent="0.3">
      <c r="T67" s="5" t="s">
        <v>29</v>
      </c>
      <c r="U67" s="5">
        <v>5769</v>
      </c>
      <c r="V67" s="5">
        <v>6882</v>
      </c>
      <c r="W67" s="5">
        <v>12651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5769</v>
      </c>
      <c r="AE67" s="5">
        <v>6882</v>
      </c>
      <c r="AF67" s="5">
        <v>12651</v>
      </c>
      <c r="AG67" s="5">
        <v>14021</v>
      </c>
      <c r="AH67" s="5">
        <v>90.228942300834461</v>
      </c>
      <c r="AI67" s="5">
        <v>1370</v>
      </c>
    </row>
  </sheetData>
  <sheetProtection selectLockedCells="1" selectUnlockedCells="1"/>
  <mergeCells count="22">
    <mergeCell ref="T62:T64"/>
    <mergeCell ref="U62:AF62"/>
    <mergeCell ref="AG62:AG64"/>
    <mergeCell ref="AH62:AH64"/>
    <mergeCell ref="AI62:AI64"/>
    <mergeCell ref="U63:W63"/>
    <mergeCell ref="X63:Z63"/>
    <mergeCell ref="AA63:AC63"/>
    <mergeCell ref="AD63:AF63"/>
    <mergeCell ref="Q2:Q4"/>
    <mergeCell ref="A36:B36"/>
    <mergeCell ref="A56:B56"/>
    <mergeCell ref="A57:B57"/>
    <mergeCell ref="A2:A4"/>
    <mergeCell ref="B2:B4"/>
    <mergeCell ref="C2:N2"/>
    <mergeCell ref="O2:O4"/>
    <mergeCell ref="P2:P4"/>
    <mergeCell ref="C3:E3"/>
    <mergeCell ref="F3:H3"/>
    <mergeCell ref="I3:K3"/>
    <mergeCell ref="L3:N3"/>
  </mergeCells>
  <pageMargins left="1.1023622047244095" right="0.11811023622047245" top="0.15748031496062992" bottom="0.15748031496062992" header="0.51181102362204722" footer="0.51181102362204722"/>
  <pageSetup paperSize="9" firstPageNumber="0" orientation="landscape" r:id="rId1"/>
  <headerFooter alignWithMargins="0"/>
  <rowBreaks count="1" manualBreakCount="1">
    <brk id="36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58"/>
  <sheetViews>
    <sheetView topLeftCell="B1" workbookViewId="0">
      <selection activeCell="U8" sqref="U8"/>
    </sheetView>
  </sheetViews>
  <sheetFormatPr defaultRowHeight="18.75" x14ac:dyDescent="0.3"/>
  <cols>
    <col min="1" max="1" width="4.75" style="5" hidden="1" customWidth="1"/>
    <col min="2" max="2" width="7.875" style="5" bestFit="1" customWidth="1"/>
    <col min="3" max="3" width="24.75" style="5" customWidth="1"/>
    <col min="4" max="6" width="6.375" style="5" customWidth="1"/>
    <col min="7" max="12" width="4.625" style="5" customWidth="1"/>
    <col min="13" max="13" width="6.375" style="5" customWidth="1"/>
    <col min="14" max="14" width="7.125" style="5" customWidth="1"/>
    <col min="15" max="15" width="6.375" style="5" customWidth="1"/>
    <col min="16" max="16" width="11.125" style="5" customWidth="1"/>
    <col min="17" max="17" width="8.5" style="5" customWidth="1"/>
    <col min="18" max="18" width="8.625" style="5" customWidth="1"/>
    <col min="19" max="16384" width="9" style="5"/>
  </cols>
  <sheetData>
    <row r="1" spans="1:20" x14ac:dyDescent="0.3">
      <c r="C1" s="5" t="s">
        <v>742</v>
      </c>
    </row>
    <row r="2" spans="1:20" x14ac:dyDescent="0.3">
      <c r="A2" s="1228" t="s">
        <v>384</v>
      </c>
      <c r="B2" s="976" t="s">
        <v>262</v>
      </c>
      <c r="C2" s="976" t="s">
        <v>158</v>
      </c>
      <c r="D2" s="977" t="s">
        <v>740</v>
      </c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89" t="s">
        <v>412</v>
      </c>
      <c r="Q2" s="1196" t="s">
        <v>413</v>
      </c>
      <c r="R2" s="974" t="s">
        <v>405</v>
      </c>
    </row>
    <row r="3" spans="1:20" x14ac:dyDescent="0.3">
      <c r="A3" s="1229"/>
      <c r="B3" s="976"/>
      <c r="C3" s="976"/>
      <c r="D3" s="977" t="s">
        <v>126</v>
      </c>
      <c r="E3" s="977"/>
      <c r="F3" s="977"/>
      <c r="G3" s="977" t="s">
        <v>127</v>
      </c>
      <c r="H3" s="977"/>
      <c r="I3" s="977"/>
      <c r="J3" s="977" t="s">
        <v>268</v>
      </c>
      <c r="K3" s="977"/>
      <c r="L3" s="977"/>
      <c r="M3" s="977" t="s">
        <v>29</v>
      </c>
      <c r="N3" s="977"/>
      <c r="O3" s="977"/>
      <c r="P3" s="991"/>
      <c r="Q3" s="1197"/>
      <c r="R3" s="1187"/>
    </row>
    <row r="4" spans="1:20" x14ac:dyDescent="0.3">
      <c r="A4" s="1230"/>
      <c r="B4" s="1020"/>
      <c r="C4" s="1020"/>
      <c r="D4" s="803" t="s">
        <v>35</v>
      </c>
      <c r="E4" s="803" t="s">
        <v>36</v>
      </c>
      <c r="F4" s="803" t="s">
        <v>22</v>
      </c>
      <c r="G4" s="803" t="s">
        <v>35</v>
      </c>
      <c r="H4" s="803" t="s">
        <v>36</v>
      </c>
      <c r="I4" s="803" t="s">
        <v>22</v>
      </c>
      <c r="J4" s="803" t="s">
        <v>35</v>
      </c>
      <c r="K4" s="803" t="s">
        <v>36</v>
      </c>
      <c r="L4" s="803" t="s">
        <v>22</v>
      </c>
      <c r="M4" s="803" t="s">
        <v>35</v>
      </c>
      <c r="N4" s="803" t="s">
        <v>36</v>
      </c>
      <c r="O4" s="803" t="s">
        <v>22</v>
      </c>
      <c r="P4" s="991"/>
      <c r="Q4" s="1197"/>
      <c r="R4" s="1187"/>
    </row>
    <row r="5" spans="1:20" x14ac:dyDescent="0.3">
      <c r="A5" s="750">
        <v>1</v>
      </c>
      <c r="B5" s="774">
        <v>20012001</v>
      </c>
      <c r="C5" s="775" t="s">
        <v>177</v>
      </c>
      <c r="D5" s="98">
        <v>145</v>
      </c>
      <c r="E5" s="98">
        <v>263</v>
      </c>
      <c r="F5" s="98">
        <f>SUM(D5:E5)</f>
        <v>408</v>
      </c>
      <c r="G5" s="98">
        <v>0</v>
      </c>
      <c r="H5" s="98">
        <v>0</v>
      </c>
      <c r="I5" s="98">
        <v>0</v>
      </c>
      <c r="J5" s="98">
        <v>0</v>
      </c>
      <c r="K5" s="98">
        <v>0</v>
      </c>
      <c r="L5" s="98">
        <v>0</v>
      </c>
      <c r="M5" s="98">
        <f>D5+G5+J5</f>
        <v>145</v>
      </c>
      <c r="N5" s="98">
        <f>E5+H5+K5</f>
        <v>263</v>
      </c>
      <c r="O5" s="98">
        <f>SUM(M5:N5)</f>
        <v>408</v>
      </c>
      <c r="P5" s="804">
        <v>421</v>
      </c>
      <c r="Q5" s="111">
        <f>O5/P5*100</f>
        <v>96.912114014251785</v>
      </c>
      <c r="R5" s="98">
        <f>P5-O5</f>
        <v>13</v>
      </c>
    </row>
    <row r="6" spans="1:20" x14ac:dyDescent="0.3">
      <c r="A6" s="118">
        <v>2</v>
      </c>
      <c r="B6" s="777">
        <v>20012002</v>
      </c>
      <c r="C6" s="778" t="s">
        <v>179</v>
      </c>
      <c r="D6" s="90">
        <v>467</v>
      </c>
      <c r="E6" s="90">
        <v>262</v>
      </c>
      <c r="F6" s="90">
        <f>SUM(D6:E6)</f>
        <v>729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f>D6+G6+J6</f>
        <v>467</v>
      </c>
      <c r="N6" s="90">
        <f>E6+H6+K6</f>
        <v>262</v>
      </c>
      <c r="O6" s="90">
        <f>SUM(M6:N6)</f>
        <v>729</v>
      </c>
      <c r="P6" s="805">
        <v>752</v>
      </c>
      <c r="Q6" s="113">
        <f>O6/P6*100</f>
        <v>96.941489361702125</v>
      </c>
      <c r="R6" s="90">
        <f>P6-O6</f>
        <v>23</v>
      </c>
    </row>
    <row r="7" spans="1:20" x14ac:dyDescent="0.3">
      <c r="A7" s="118">
        <v>3</v>
      </c>
      <c r="B7" s="777">
        <v>20012003</v>
      </c>
      <c r="C7" s="778" t="s">
        <v>180</v>
      </c>
      <c r="D7" s="90">
        <v>27</v>
      </c>
      <c r="E7" s="90">
        <v>602</v>
      </c>
      <c r="F7" s="90">
        <f t="shared" ref="F7:F35" si="0">SUM(D7:E7)</f>
        <v>629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f t="shared" ref="M7:N35" si="1">D7+G7+J7</f>
        <v>27</v>
      </c>
      <c r="N7" s="90">
        <f t="shared" ref="N7:N35" si="2">E7+H7+K7</f>
        <v>602</v>
      </c>
      <c r="O7" s="90">
        <f t="shared" ref="O7:O35" si="3">SUM(M7:N7)</f>
        <v>629</v>
      </c>
      <c r="P7" s="805">
        <v>631</v>
      </c>
      <c r="Q7" s="113">
        <f t="shared" ref="Q7:Q56" si="4">O7/P7*100</f>
        <v>99.68304278922345</v>
      </c>
      <c r="R7" s="90">
        <f t="shared" ref="R7:R55" si="5">P7-O7</f>
        <v>2</v>
      </c>
    </row>
    <row r="8" spans="1:20" x14ac:dyDescent="0.3">
      <c r="A8" s="118">
        <v>4</v>
      </c>
      <c r="B8" s="777">
        <v>20012004</v>
      </c>
      <c r="C8" s="778" t="s">
        <v>414</v>
      </c>
      <c r="D8" s="90">
        <v>83</v>
      </c>
      <c r="E8" s="90">
        <v>105</v>
      </c>
      <c r="F8" s="90">
        <f t="shared" si="0"/>
        <v>188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f>SUM(J8:K8)</f>
        <v>0</v>
      </c>
      <c r="M8" s="90">
        <f t="shared" si="1"/>
        <v>83</v>
      </c>
      <c r="N8" s="90">
        <f t="shared" si="2"/>
        <v>105</v>
      </c>
      <c r="O8" s="90">
        <f t="shared" si="3"/>
        <v>188</v>
      </c>
      <c r="P8" s="805">
        <v>188</v>
      </c>
      <c r="Q8" s="113">
        <f t="shared" si="4"/>
        <v>100</v>
      </c>
      <c r="R8" s="90">
        <f t="shared" si="5"/>
        <v>0</v>
      </c>
    </row>
    <row r="9" spans="1:20" x14ac:dyDescent="0.3">
      <c r="A9" s="118">
        <v>5</v>
      </c>
      <c r="B9" s="777">
        <v>20012005</v>
      </c>
      <c r="C9" s="778" t="s">
        <v>182</v>
      </c>
      <c r="D9" s="90">
        <v>35</v>
      </c>
      <c r="E9" s="90">
        <v>101</v>
      </c>
      <c r="F9" s="90">
        <f t="shared" si="0"/>
        <v>136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f>SUM(J9:K9)</f>
        <v>0</v>
      </c>
      <c r="M9" s="90">
        <f t="shared" si="1"/>
        <v>35</v>
      </c>
      <c r="N9" s="90">
        <f t="shared" si="2"/>
        <v>101</v>
      </c>
      <c r="O9" s="90">
        <f t="shared" si="3"/>
        <v>136</v>
      </c>
      <c r="P9" s="805">
        <v>137</v>
      </c>
      <c r="Q9" s="113">
        <f t="shared" si="4"/>
        <v>99.270072992700733</v>
      </c>
      <c r="R9" s="90">
        <f t="shared" si="5"/>
        <v>1</v>
      </c>
    </row>
    <row r="10" spans="1:20" x14ac:dyDescent="0.3">
      <c r="A10" s="118">
        <v>6</v>
      </c>
      <c r="B10" s="777">
        <v>20012006</v>
      </c>
      <c r="C10" s="778" t="s">
        <v>415</v>
      </c>
      <c r="D10" s="90">
        <v>18</v>
      </c>
      <c r="E10" s="90">
        <v>53</v>
      </c>
      <c r="F10" s="90">
        <f t="shared" si="0"/>
        <v>71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f t="shared" ref="L10:L35" si="6">SUM(J10:K10)</f>
        <v>0</v>
      </c>
      <c r="M10" s="90">
        <f t="shared" si="1"/>
        <v>18</v>
      </c>
      <c r="N10" s="90">
        <f t="shared" si="2"/>
        <v>53</v>
      </c>
      <c r="O10" s="90">
        <f t="shared" si="3"/>
        <v>71</v>
      </c>
      <c r="P10" s="805">
        <v>76</v>
      </c>
      <c r="Q10" s="113">
        <f t="shared" si="4"/>
        <v>93.421052631578945</v>
      </c>
      <c r="R10" s="90">
        <f t="shared" si="5"/>
        <v>5</v>
      </c>
    </row>
    <row r="11" spans="1:20" x14ac:dyDescent="0.3">
      <c r="A11" s="118">
        <v>7</v>
      </c>
      <c r="B11" s="777">
        <v>20012007</v>
      </c>
      <c r="C11" s="778" t="s">
        <v>184</v>
      </c>
      <c r="D11" s="90">
        <v>14</v>
      </c>
      <c r="E11" s="90">
        <v>14</v>
      </c>
      <c r="F11" s="90">
        <f t="shared" si="0"/>
        <v>28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f t="shared" si="6"/>
        <v>0</v>
      </c>
      <c r="M11" s="90">
        <f t="shared" si="1"/>
        <v>14</v>
      </c>
      <c r="N11" s="90">
        <f t="shared" si="2"/>
        <v>14</v>
      </c>
      <c r="O11" s="90">
        <f t="shared" si="3"/>
        <v>28</v>
      </c>
      <c r="P11" s="805">
        <v>28</v>
      </c>
      <c r="Q11" s="113">
        <f t="shared" si="4"/>
        <v>100</v>
      </c>
      <c r="R11" s="90">
        <f t="shared" si="5"/>
        <v>0</v>
      </c>
    </row>
    <row r="12" spans="1:20" x14ac:dyDescent="0.3">
      <c r="A12" s="118">
        <v>8</v>
      </c>
      <c r="B12" s="777">
        <v>20012009</v>
      </c>
      <c r="C12" s="778" t="s">
        <v>185</v>
      </c>
      <c r="D12" s="90">
        <v>163</v>
      </c>
      <c r="E12" s="90">
        <v>255</v>
      </c>
      <c r="F12" s="90">
        <f t="shared" si="0"/>
        <v>418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f t="shared" si="6"/>
        <v>0</v>
      </c>
      <c r="M12" s="90">
        <f t="shared" si="1"/>
        <v>163</v>
      </c>
      <c r="N12" s="90">
        <f t="shared" si="2"/>
        <v>255</v>
      </c>
      <c r="O12" s="90">
        <f t="shared" si="3"/>
        <v>418</v>
      </c>
      <c r="P12" s="805">
        <v>448</v>
      </c>
      <c r="Q12" s="113">
        <f t="shared" si="4"/>
        <v>93.303571428571431</v>
      </c>
      <c r="R12" s="90">
        <f t="shared" si="5"/>
        <v>30</v>
      </c>
    </row>
    <row r="13" spans="1:20" x14ac:dyDescent="0.3">
      <c r="A13" s="118">
        <v>9</v>
      </c>
      <c r="B13" s="777">
        <v>20012010</v>
      </c>
      <c r="C13" s="778" t="s">
        <v>186</v>
      </c>
      <c r="D13" s="90">
        <v>15</v>
      </c>
      <c r="E13" s="90">
        <v>23</v>
      </c>
      <c r="F13" s="90">
        <f t="shared" si="0"/>
        <v>38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f t="shared" si="6"/>
        <v>0</v>
      </c>
      <c r="M13" s="90">
        <f t="shared" si="1"/>
        <v>15</v>
      </c>
      <c r="N13" s="90">
        <f t="shared" si="2"/>
        <v>23</v>
      </c>
      <c r="O13" s="90">
        <f t="shared" si="3"/>
        <v>38</v>
      </c>
      <c r="P13" s="805">
        <v>38</v>
      </c>
      <c r="Q13" s="113">
        <f t="shared" si="4"/>
        <v>100</v>
      </c>
      <c r="R13" s="90">
        <f t="shared" si="5"/>
        <v>0</v>
      </c>
    </row>
    <row r="14" spans="1:20" x14ac:dyDescent="0.3">
      <c r="A14" s="118">
        <v>10</v>
      </c>
      <c r="B14" s="777">
        <v>20012011</v>
      </c>
      <c r="C14" s="778" t="s">
        <v>263</v>
      </c>
      <c r="D14" s="90">
        <v>63</v>
      </c>
      <c r="E14" s="90">
        <v>88</v>
      </c>
      <c r="F14" s="90">
        <f t="shared" si="0"/>
        <v>151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f t="shared" si="6"/>
        <v>0</v>
      </c>
      <c r="M14" s="90">
        <f t="shared" si="1"/>
        <v>63</v>
      </c>
      <c r="N14" s="90">
        <f t="shared" si="2"/>
        <v>88</v>
      </c>
      <c r="O14" s="90">
        <f t="shared" si="3"/>
        <v>151</v>
      </c>
      <c r="P14" s="805">
        <v>151</v>
      </c>
      <c r="Q14" s="113">
        <f t="shared" si="4"/>
        <v>100</v>
      </c>
      <c r="R14" s="90">
        <f t="shared" si="5"/>
        <v>0</v>
      </c>
    </row>
    <row r="15" spans="1:20" x14ac:dyDescent="0.3">
      <c r="A15" s="118">
        <v>11</v>
      </c>
      <c r="B15" s="777">
        <v>20012012</v>
      </c>
      <c r="C15" s="778" t="s">
        <v>188</v>
      </c>
      <c r="D15" s="90">
        <v>16</v>
      </c>
      <c r="E15" s="90">
        <v>28</v>
      </c>
      <c r="F15" s="90">
        <f t="shared" si="0"/>
        <v>44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f t="shared" si="6"/>
        <v>0</v>
      </c>
      <c r="M15" s="90">
        <f t="shared" si="1"/>
        <v>16</v>
      </c>
      <c r="N15" s="90">
        <f t="shared" si="2"/>
        <v>28</v>
      </c>
      <c r="O15" s="90">
        <f t="shared" si="3"/>
        <v>44</v>
      </c>
      <c r="P15" s="805">
        <v>45</v>
      </c>
      <c r="Q15" s="113">
        <f t="shared" si="4"/>
        <v>97.777777777777771</v>
      </c>
      <c r="R15" s="90">
        <f t="shared" si="5"/>
        <v>1</v>
      </c>
      <c r="T15" s="5" t="s">
        <v>327</v>
      </c>
    </row>
    <row r="16" spans="1:20" x14ac:dyDescent="0.3">
      <c r="A16" s="118">
        <v>12</v>
      </c>
      <c r="B16" s="777">
        <v>20012013</v>
      </c>
      <c r="C16" s="778" t="s">
        <v>189</v>
      </c>
      <c r="D16" s="90">
        <v>31</v>
      </c>
      <c r="E16" s="90">
        <v>21</v>
      </c>
      <c r="F16" s="90">
        <f t="shared" si="0"/>
        <v>52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f t="shared" si="6"/>
        <v>0</v>
      </c>
      <c r="M16" s="90">
        <f t="shared" si="1"/>
        <v>31</v>
      </c>
      <c r="N16" s="90">
        <f t="shared" si="2"/>
        <v>21</v>
      </c>
      <c r="O16" s="90">
        <f t="shared" si="3"/>
        <v>52</v>
      </c>
      <c r="P16" s="805">
        <v>52</v>
      </c>
      <c r="Q16" s="113">
        <f t="shared" si="4"/>
        <v>100</v>
      </c>
      <c r="R16" s="90">
        <f t="shared" si="5"/>
        <v>0</v>
      </c>
    </row>
    <row r="17" spans="1:21" x14ac:dyDescent="0.3">
      <c r="A17" s="118">
        <v>13</v>
      </c>
      <c r="B17" s="777">
        <v>20022001</v>
      </c>
      <c r="C17" s="778" t="s">
        <v>190</v>
      </c>
      <c r="D17" s="90">
        <v>21</v>
      </c>
      <c r="E17" s="90">
        <v>52</v>
      </c>
      <c r="F17" s="90">
        <f t="shared" si="0"/>
        <v>73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f t="shared" si="6"/>
        <v>0</v>
      </c>
      <c r="M17" s="90">
        <f t="shared" si="1"/>
        <v>21</v>
      </c>
      <c r="N17" s="90">
        <f t="shared" si="2"/>
        <v>52</v>
      </c>
      <c r="O17" s="90">
        <f t="shared" si="3"/>
        <v>73</v>
      </c>
      <c r="P17" s="805">
        <v>74</v>
      </c>
      <c r="Q17" s="113">
        <f t="shared" si="4"/>
        <v>98.648648648648646</v>
      </c>
      <c r="R17" s="90">
        <f t="shared" si="5"/>
        <v>1</v>
      </c>
      <c r="U17" s="5" t="s">
        <v>739</v>
      </c>
    </row>
    <row r="18" spans="1:21" x14ac:dyDescent="0.3">
      <c r="A18" s="118">
        <v>14</v>
      </c>
      <c r="B18" s="777">
        <v>20022002</v>
      </c>
      <c r="C18" s="778" t="s">
        <v>191</v>
      </c>
      <c r="D18" s="90">
        <v>47</v>
      </c>
      <c r="E18" s="90">
        <v>79</v>
      </c>
      <c r="F18" s="90">
        <f t="shared" si="0"/>
        <v>126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f t="shared" si="6"/>
        <v>0</v>
      </c>
      <c r="M18" s="90">
        <f t="shared" si="1"/>
        <v>47</v>
      </c>
      <c r="N18" s="90">
        <f t="shared" si="2"/>
        <v>79</v>
      </c>
      <c r="O18" s="90">
        <f t="shared" si="3"/>
        <v>126</v>
      </c>
      <c r="P18" s="805">
        <v>126</v>
      </c>
      <c r="Q18" s="113">
        <f t="shared" si="4"/>
        <v>100</v>
      </c>
      <c r="R18" s="90">
        <f t="shared" si="5"/>
        <v>0</v>
      </c>
    </row>
    <row r="19" spans="1:21" x14ac:dyDescent="0.3">
      <c r="A19" s="118">
        <v>15</v>
      </c>
      <c r="B19" s="777">
        <v>20022003</v>
      </c>
      <c r="C19" s="778" t="s">
        <v>192</v>
      </c>
      <c r="D19" s="90">
        <v>154</v>
      </c>
      <c r="E19" s="90">
        <v>211</v>
      </c>
      <c r="F19" s="90">
        <f t="shared" si="0"/>
        <v>365</v>
      </c>
      <c r="G19" s="90">
        <v>0</v>
      </c>
      <c r="H19" s="90">
        <v>0</v>
      </c>
      <c r="I19" s="90">
        <v>0</v>
      </c>
      <c r="J19" s="90">
        <v>38</v>
      </c>
      <c r="K19" s="90">
        <v>111</v>
      </c>
      <c r="L19" s="90">
        <f>SUM(J19:K19)</f>
        <v>149</v>
      </c>
      <c r="M19" s="90">
        <f t="shared" si="1"/>
        <v>192</v>
      </c>
      <c r="N19" s="90">
        <f t="shared" si="2"/>
        <v>322</v>
      </c>
      <c r="O19" s="90">
        <f t="shared" si="3"/>
        <v>514</v>
      </c>
      <c r="P19" s="805">
        <v>514</v>
      </c>
      <c r="Q19" s="113">
        <f t="shared" si="4"/>
        <v>100</v>
      </c>
      <c r="R19" s="90">
        <f t="shared" si="5"/>
        <v>0</v>
      </c>
      <c r="U19" s="5" t="s">
        <v>737</v>
      </c>
    </row>
    <row r="20" spans="1:21" x14ac:dyDescent="0.3">
      <c r="A20" s="118">
        <v>16</v>
      </c>
      <c r="B20" s="777">
        <v>20022004</v>
      </c>
      <c r="C20" s="778" t="s">
        <v>193</v>
      </c>
      <c r="D20" s="90">
        <v>19</v>
      </c>
      <c r="E20" s="90">
        <v>38</v>
      </c>
      <c r="F20" s="90">
        <f t="shared" si="0"/>
        <v>57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f t="shared" si="6"/>
        <v>0</v>
      </c>
      <c r="M20" s="90">
        <f t="shared" si="1"/>
        <v>19</v>
      </c>
      <c r="N20" s="90">
        <f t="shared" si="2"/>
        <v>38</v>
      </c>
      <c r="O20" s="90">
        <f t="shared" si="3"/>
        <v>57</v>
      </c>
      <c r="P20" s="805">
        <v>60</v>
      </c>
      <c r="Q20" s="113">
        <f t="shared" si="4"/>
        <v>95</v>
      </c>
      <c r="R20" s="90">
        <f t="shared" si="5"/>
        <v>3</v>
      </c>
    </row>
    <row r="21" spans="1:21" x14ac:dyDescent="0.3">
      <c r="A21" s="118">
        <v>17</v>
      </c>
      <c r="B21" s="777">
        <v>20022006</v>
      </c>
      <c r="C21" s="778" t="s">
        <v>194</v>
      </c>
      <c r="D21" s="90">
        <v>11</v>
      </c>
      <c r="E21" s="90">
        <v>6</v>
      </c>
      <c r="F21" s="90">
        <f t="shared" si="0"/>
        <v>17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f t="shared" si="6"/>
        <v>0</v>
      </c>
      <c r="M21" s="90">
        <f t="shared" si="1"/>
        <v>11</v>
      </c>
      <c r="N21" s="90">
        <f t="shared" si="1"/>
        <v>6</v>
      </c>
      <c r="O21" s="90">
        <f t="shared" si="3"/>
        <v>17</v>
      </c>
      <c r="P21" s="805">
        <v>18</v>
      </c>
      <c r="Q21" s="113">
        <f t="shared" si="4"/>
        <v>94.444444444444443</v>
      </c>
      <c r="R21" s="90">
        <f t="shared" si="5"/>
        <v>1</v>
      </c>
    </row>
    <row r="22" spans="1:21" x14ac:dyDescent="0.3">
      <c r="A22" s="118">
        <v>18</v>
      </c>
      <c r="B22" s="777">
        <v>20022007</v>
      </c>
      <c r="C22" s="778" t="s">
        <v>195</v>
      </c>
      <c r="D22" s="90">
        <v>69</v>
      </c>
      <c r="E22" s="90">
        <v>130</v>
      </c>
      <c r="F22" s="90">
        <f t="shared" si="0"/>
        <v>199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f t="shared" si="6"/>
        <v>0</v>
      </c>
      <c r="M22" s="90">
        <f t="shared" si="1"/>
        <v>69</v>
      </c>
      <c r="N22" s="90">
        <f t="shared" si="2"/>
        <v>130</v>
      </c>
      <c r="O22" s="90">
        <f t="shared" si="3"/>
        <v>199</v>
      </c>
      <c r="P22" s="805">
        <v>201</v>
      </c>
      <c r="Q22" s="113">
        <f t="shared" si="4"/>
        <v>99.00497512437812</v>
      </c>
      <c r="R22" s="90">
        <f t="shared" si="5"/>
        <v>2</v>
      </c>
    </row>
    <row r="23" spans="1:21" x14ac:dyDescent="0.3">
      <c r="A23" s="118">
        <v>19</v>
      </c>
      <c r="B23" s="777">
        <v>20022008</v>
      </c>
      <c r="C23" s="778" t="s">
        <v>196</v>
      </c>
      <c r="D23" s="90">
        <v>25</v>
      </c>
      <c r="E23" s="90">
        <v>62</v>
      </c>
      <c r="F23" s="90">
        <f t="shared" si="0"/>
        <v>87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f t="shared" si="6"/>
        <v>0</v>
      </c>
      <c r="M23" s="90">
        <f t="shared" si="1"/>
        <v>25</v>
      </c>
      <c r="N23" s="90">
        <f t="shared" si="2"/>
        <v>62</v>
      </c>
      <c r="O23" s="90">
        <f t="shared" si="3"/>
        <v>87</v>
      </c>
      <c r="P23" s="805">
        <v>93</v>
      </c>
      <c r="Q23" s="113">
        <f t="shared" si="4"/>
        <v>93.548387096774192</v>
      </c>
      <c r="R23" s="90">
        <f t="shared" si="5"/>
        <v>6</v>
      </c>
    </row>
    <row r="24" spans="1:21" x14ac:dyDescent="0.3">
      <c r="A24" s="118">
        <v>20</v>
      </c>
      <c r="B24" s="777">
        <v>20022009</v>
      </c>
      <c r="C24" s="778" t="s">
        <v>197</v>
      </c>
      <c r="D24" s="90">
        <v>25</v>
      </c>
      <c r="E24" s="90">
        <v>39</v>
      </c>
      <c r="F24" s="90">
        <f t="shared" si="0"/>
        <v>64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f t="shared" si="6"/>
        <v>0</v>
      </c>
      <c r="M24" s="90">
        <f t="shared" si="1"/>
        <v>25</v>
      </c>
      <c r="N24" s="90">
        <f t="shared" si="2"/>
        <v>39</v>
      </c>
      <c r="O24" s="90">
        <f t="shared" si="3"/>
        <v>64</v>
      </c>
      <c r="P24" s="805">
        <v>68</v>
      </c>
      <c r="Q24" s="113">
        <f t="shared" si="4"/>
        <v>94.117647058823522</v>
      </c>
      <c r="R24" s="90">
        <f t="shared" si="5"/>
        <v>4</v>
      </c>
    </row>
    <row r="25" spans="1:21" x14ac:dyDescent="0.3">
      <c r="A25" s="118">
        <v>21</v>
      </c>
      <c r="B25" s="777">
        <v>20032001</v>
      </c>
      <c r="C25" s="778" t="s">
        <v>198</v>
      </c>
      <c r="D25" s="90">
        <v>114</v>
      </c>
      <c r="E25" s="90">
        <v>239</v>
      </c>
      <c r="F25" s="90">
        <f t="shared" si="0"/>
        <v>353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f t="shared" si="6"/>
        <v>0</v>
      </c>
      <c r="M25" s="90">
        <f t="shared" si="1"/>
        <v>114</v>
      </c>
      <c r="N25" s="90">
        <f t="shared" si="2"/>
        <v>239</v>
      </c>
      <c r="O25" s="90">
        <f t="shared" si="3"/>
        <v>353</v>
      </c>
      <c r="P25" s="805">
        <v>353</v>
      </c>
      <c r="Q25" s="113">
        <f t="shared" si="4"/>
        <v>100</v>
      </c>
      <c r="R25" s="90">
        <f t="shared" si="5"/>
        <v>0</v>
      </c>
      <c r="U25" s="5" t="s">
        <v>738</v>
      </c>
    </row>
    <row r="26" spans="1:21" x14ac:dyDescent="0.3">
      <c r="A26" s="118">
        <v>22</v>
      </c>
      <c r="B26" s="777">
        <v>20032002</v>
      </c>
      <c r="C26" s="778" t="s">
        <v>199</v>
      </c>
      <c r="D26" s="90">
        <v>124</v>
      </c>
      <c r="E26" s="90">
        <v>312</v>
      </c>
      <c r="F26" s="90">
        <f t="shared" si="0"/>
        <v>436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f t="shared" si="6"/>
        <v>0</v>
      </c>
      <c r="M26" s="90">
        <f t="shared" si="1"/>
        <v>124</v>
      </c>
      <c r="N26" s="90">
        <f t="shared" si="2"/>
        <v>312</v>
      </c>
      <c r="O26" s="90">
        <f t="shared" si="3"/>
        <v>436</v>
      </c>
      <c r="P26" s="805">
        <v>529</v>
      </c>
      <c r="Q26" s="113">
        <f t="shared" si="4"/>
        <v>82.419659735349711</v>
      </c>
      <c r="R26" s="90">
        <f t="shared" si="5"/>
        <v>93</v>
      </c>
    </row>
    <row r="27" spans="1:21" x14ac:dyDescent="0.3">
      <c r="A27" s="118">
        <v>23</v>
      </c>
      <c r="B27" s="777">
        <v>20032003</v>
      </c>
      <c r="C27" s="778" t="s">
        <v>200</v>
      </c>
      <c r="D27" s="90">
        <v>13</v>
      </c>
      <c r="E27" s="90">
        <v>13</v>
      </c>
      <c r="F27" s="90">
        <f t="shared" si="0"/>
        <v>26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f t="shared" si="6"/>
        <v>0</v>
      </c>
      <c r="M27" s="90">
        <f t="shared" si="1"/>
        <v>13</v>
      </c>
      <c r="N27" s="90">
        <f t="shared" si="2"/>
        <v>13</v>
      </c>
      <c r="O27" s="90">
        <f t="shared" si="3"/>
        <v>26</v>
      </c>
      <c r="P27" s="805">
        <v>26</v>
      </c>
      <c r="Q27" s="113">
        <f t="shared" si="4"/>
        <v>100</v>
      </c>
      <c r="R27" s="90">
        <f t="shared" si="5"/>
        <v>0</v>
      </c>
    </row>
    <row r="28" spans="1:21" x14ac:dyDescent="0.3">
      <c r="A28" s="118">
        <v>24</v>
      </c>
      <c r="B28" s="777">
        <v>20032004</v>
      </c>
      <c r="C28" s="778" t="s">
        <v>201</v>
      </c>
      <c r="D28" s="90">
        <v>143</v>
      </c>
      <c r="E28" s="90">
        <v>284</v>
      </c>
      <c r="F28" s="90">
        <f t="shared" si="0"/>
        <v>427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f t="shared" si="6"/>
        <v>0</v>
      </c>
      <c r="M28" s="90">
        <f>D28+G28+J28</f>
        <v>143</v>
      </c>
      <c r="N28" s="90">
        <f t="shared" si="2"/>
        <v>284</v>
      </c>
      <c r="O28" s="90">
        <f t="shared" si="3"/>
        <v>427</v>
      </c>
      <c r="P28" s="805">
        <v>427</v>
      </c>
      <c r="Q28" s="113">
        <f t="shared" si="4"/>
        <v>100</v>
      </c>
      <c r="R28" s="90">
        <f t="shared" si="5"/>
        <v>0</v>
      </c>
    </row>
    <row r="29" spans="1:21" x14ac:dyDescent="0.3">
      <c r="A29" s="118">
        <v>25</v>
      </c>
      <c r="B29" s="777">
        <v>20032005</v>
      </c>
      <c r="C29" s="778" t="s">
        <v>202</v>
      </c>
      <c r="D29" s="90">
        <v>23</v>
      </c>
      <c r="E29" s="90">
        <v>55</v>
      </c>
      <c r="F29" s="90">
        <f t="shared" si="0"/>
        <v>78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f t="shared" si="6"/>
        <v>0</v>
      </c>
      <c r="M29" s="90">
        <f t="shared" si="1"/>
        <v>23</v>
      </c>
      <c r="N29" s="90">
        <f t="shared" si="2"/>
        <v>55</v>
      </c>
      <c r="O29" s="90">
        <f t="shared" si="3"/>
        <v>78</v>
      </c>
      <c r="P29" s="805">
        <v>95</v>
      </c>
      <c r="Q29" s="113">
        <f t="shared" si="4"/>
        <v>82.10526315789474</v>
      </c>
      <c r="R29" s="90">
        <f t="shared" si="5"/>
        <v>17</v>
      </c>
    </row>
    <row r="30" spans="1:21" x14ac:dyDescent="0.3">
      <c r="A30" s="118">
        <v>26</v>
      </c>
      <c r="B30" s="777">
        <v>20032006</v>
      </c>
      <c r="C30" s="778" t="s">
        <v>203</v>
      </c>
      <c r="D30" s="90">
        <v>45</v>
      </c>
      <c r="E30" s="90">
        <v>54</v>
      </c>
      <c r="F30" s="90">
        <f t="shared" si="0"/>
        <v>99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f t="shared" si="6"/>
        <v>0</v>
      </c>
      <c r="M30" s="90">
        <f t="shared" si="1"/>
        <v>45</v>
      </c>
      <c r="N30" s="90">
        <f t="shared" si="2"/>
        <v>54</v>
      </c>
      <c r="O30" s="90">
        <f t="shared" si="3"/>
        <v>99</v>
      </c>
      <c r="P30" s="805">
        <v>100</v>
      </c>
      <c r="Q30" s="113">
        <f t="shared" si="4"/>
        <v>99</v>
      </c>
      <c r="R30" s="90">
        <f t="shared" si="5"/>
        <v>1</v>
      </c>
    </row>
    <row r="31" spans="1:21" x14ac:dyDescent="0.3">
      <c r="A31" s="118">
        <v>27</v>
      </c>
      <c r="B31" s="777">
        <v>20032007</v>
      </c>
      <c r="C31" s="778" t="s">
        <v>204</v>
      </c>
      <c r="D31" s="90">
        <v>26</v>
      </c>
      <c r="E31" s="90">
        <v>71</v>
      </c>
      <c r="F31" s="90">
        <f t="shared" si="0"/>
        <v>97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f t="shared" si="6"/>
        <v>0</v>
      </c>
      <c r="M31" s="90">
        <f t="shared" si="1"/>
        <v>26</v>
      </c>
      <c r="N31" s="90">
        <f>E31+H31+K31</f>
        <v>71</v>
      </c>
      <c r="O31" s="90">
        <f t="shared" si="3"/>
        <v>97</v>
      </c>
      <c r="P31" s="805">
        <v>99</v>
      </c>
      <c r="Q31" s="113">
        <f t="shared" si="4"/>
        <v>97.979797979797979</v>
      </c>
      <c r="R31" s="90">
        <f t="shared" si="5"/>
        <v>2</v>
      </c>
    </row>
    <row r="32" spans="1:21" x14ac:dyDescent="0.3">
      <c r="A32" s="118">
        <v>28</v>
      </c>
      <c r="B32" s="777">
        <v>20032008</v>
      </c>
      <c r="C32" s="778" t="s">
        <v>205</v>
      </c>
      <c r="D32" s="90">
        <v>54</v>
      </c>
      <c r="E32" s="90">
        <v>118</v>
      </c>
      <c r="F32" s="90">
        <f t="shared" si="0"/>
        <v>172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f t="shared" si="6"/>
        <v>0</v>
      </c>
      <c r="M32" s="90">
        <f t="shared" si="1"/>
        <v>54</v>
      </c>
      <c r="N32" s="90">
        <f t="shared" si="2"/>
        <v>118</v>
      </c>
      <c r="O32" s="90">
        <f t="shared" si="3"/>
        <v>172</v>
      </c>
      <c r="P32" s="805">
        <v>241</v>
      </c>
      <c r="Q32" s="113">
        <f t="shared" si="4"/>
        <v>71.369294605809131</v>
      </c>
      <c r="R32" s="90">
        <f t="shared" si="5"/>
        <v>69</v>
      </c>
    </row>
    <row r="33" spans="1:18" x14ac:dyDescent="0.3">
      <c r="A33" s="118">
        <v>29</v>
      </c>
      <c r="B33" s="777">
        <v>20032009</v>
      </c>
      <c r="C33" s="778" t="s">
        <v>206</v>
      </c>
      <c r="D33" s="90">
        <v>6</v>
      </c>
      <c r="E33" s="90">
        <v>7</v>
      </c>
      <c r="F33" s="90">
        <f t="shared" si="0"/>
        <v>13</v>
      </c>
      <c r="G33" s="90">
        <v>1</v>
      </c>
      <c r="H33" s="90">
        <v>0</v>
      </c>
      <c r="I33" s="90">
        <f>SUM(G33:H33)</f>
        <v>1</v>
      </c>
      <c r="J33" s="90">
        <v>0</v>
      </c>
      <c r="K33" s="90">
        <v>0</v>
      </c>
      <c r="L33" s="90">
        <f t="shared" si="6"/>
        <v>0</v>
      </c>
      <c r="M33" s="90">
        <f t="shared" si="1"/>
        <v>7</v>
      </c>
      <c r="N33" s="90">
        <f t="shared" si="2"/>
        <v>7</v>
      </c>
      <c r="O33" s="90">
        <f t="shared" si="3"/>
        <v>14</v>
      </c>
      <c r="P33" s="805">
        <v>15</v>
      </c>
      <c r="Q33" s="113">
        <f t="shared" si="4"/>
        <v>93.333333333333329</v>
      </c>
      <c r="R33" s="90">
        <f t="shared" si="5"/>
        <v>1</v>
      </c>
    </row>
    <row r="34" spans="1:18" x14ac:dyDescent="0.3">
      <c r="A34" s="118">
        <v>30</v>
      </c>
      <c r="B34" s="777">
        <v>20032010</v>
      </c>
      <c r="C34" s="778" t="s">
        <v>207</v>
      </c>
      <c r="D34" s="90">
        <v>71</v>
      </c>
      <c r="E34" s="90">
        <v>179</v>
      </c>
      <c r="F34" s="90">
        <f t="shared" si="0"/>
        <v>250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f t="shared" si="6"/>
        <v>0</v>
      </c>
      <c r="M34" s="90">
        <f t="shared" si="1"/>
        <v>71</v>
      </c>
      <c r="N34" s="90">
        <f t="shared" si="2"/>
        <v>179</v>
      </c>
      <c r="O34" s="90">
        <f t="shared" si="3"/>
        <v>250</v>
      </c>
      <c r="P34" s="805">
        <v>259</v>
      </c>
      <c r="Q34" s="113">
        <f t="shared" si="4"/>
        <v>96.525096525096515</v>
      </c>
      <c r="R34" s="90">
        <f t="shared" si="5"/>
        <v>9</v>
      </c>
    </row>
    <row r="35" spans="1:18" x14ac:dyDescent="0.3">
      <c r="A35" s="118">
        <v>31</v>
      </c>
      <c r="B35" s="782">
        <v>20032012</v>
      </c>
      <c r="C35" s="783" t="s">
        <v>208</v>
      </c>
      <c r="D35" s="100">
        <v>314</v>
      </c>
      <c r="E35" s="100">
        <v>394</v>
      </c>
      <c r="F35" s="91">
        <f t="shared" si="0"/>
        <v>708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90">
        <f t="shared" si="6"/>
        <v>0</v>
      </c>
      <c r="M35" s="91">
        <f t="shared" si="1"/>
        <v>314</v>
      </c>
      <c r="N35" s="91">
        <f t="shared" si="2"/>
        <v>394</v>
      </c>
      <c r="O35" s="90">
        <f t="shared" si="3"/>
        <v>708</v>
      </c>
      <c r="P35" s="806">
        <v>725</v>
      </c>
      <c r="Q35" s="377">
        <f t="shared" si="4"/>
        <v>97.655172413793096</v>
      </c>
      <c r="R35" s="91">
        <f t="shared" si="5"/>
        <v>17</v>
      </c>
    </row>
    <row r="36" spans="1:18" x14ac:dyDescent="0.3">
      <c r="A36" s="801"/>
      <c r="B36" s="1185" t="s">
        <v>258</v>
      </c>
      <c r="C36" s="1186"/>
      <c r="D36" s="807">
        <f>SUM(D5:D35)</f>
        <v>2381</v>
      </c>
      <c r="E36" s="933">
        <f>SUM(E5:E35)</f>
        <v>4158</v>
      </c>
      <c r="F36" s="277">
        <f t="shared" ref="F36:L36" si="7">SUM(F5:F35)</f>
        <v>6539</v>
      </c>
      <c r="G36" s="934">
        <v>0</v>
      </c>
      <c r="H36" s="807">
        <v>0</v>
      </c>
      <c r="I36" s="807">
        <f t="shared" si="7"/>
        <v>1</v>
      </c>
      <c r="J36" s="807">
        <f t="shared" si="7"/>
        <v>38</v>
      </c>
      <c r="K36" s="807">
        <f t="shared" si="7"/>
        <v>111</v>
      </c>
      <c r="L36" s="933">
        <f t="shared" si="7"/>
        <v>149</v>
      </c>
      <c r="M36" s="277">
        <f>SUM(M5:M35)</f>
        <v>2420</v>
      </c>
      <c r="N36" s="277">
        <f>SUM(N5:N35)</f>
        <v>4269</v>
      </c>
      <c r="O36" s="277">
        <f>SUM(M36:N36)</f>
        <v>6689</v>
      </c>
      <c r="P36" s="808">
        <f>SUM(P5:P35)</f>
        <v>6990</v>
      </c>
      <c r="Q36" s="756">
        <f t="shared" si="4"/>
        <v>95.693848354792564</v>
      </c>
      <c r="R36" s="277">
        <f>P36-O36</f>
        <v>301</v>
      </c>
    </row>
    <row r="37" spans="1:18" x14ac:dyDescent="0.3">
      <c r="A37" s="751">
        <v>32</v>
      </c>
      <c r="B37" s="774">
        <v>21012001</v>
      </c>
      <c r="C37" s="775" t="s">
        <v>210</v>
      </c>
      <c r="D37" s="98">
        <v>128</v>
      </c>
      <c r="E37" s="98">
        <v>306</v>
      </c>
      <c r="F37" s="89">
        <f>SUM(D37:E37)</f>
        <v>434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8">
        <f>SUM(J37:K37)</f>
        <v>0</v>
      </c>
      <c r="M37" s="89">
        <f>D37+G37+J37</f>
        <v>128</v>
      </c>
      <c r="N37" s="89">
        <f>E37+H37+K37</f>
        <v>306</v>
      </c>
      <c r="O37" s="89">
        <f>SUM(M37:N37)</f>
        <v>434</v>
      </c>
      <c r="P37" s="804">
        <v>436</v>
      </c>
      <c r="Q37" s="379">
        <f t="shared" si="4"/>
        <v>99.541284403669721</v>
      </c>
      <c r="R37" s="752">
        <f t="shared" si="5"/>
        <v>2</v>
      </c>
    </row>
    <row r="38" spans="1:18" x14ac:dyDescent="0.3">
      <c r="A38" s="118">
        <v>33</v>
      </c>
      <c r="B38" s="777">
        <v>21012003</v>
      </c>
      <c r="C38" s="778" t="s">
        <v>211</v>
      </c>
      <c r="D38" s="90">
        <v>227</v>
      </c>
      <c r="E38" s="90">
        <v>415</v>
      </c>
      <c r="F38" s="90">
        <f>SUM(D38:E38)</f>
        <v>642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f>SUM(J38:K38)</f>
        <v>0</v>
      </c>
      <c r="M38" s="90">
        <f>D38+G38+J38</f>
        <v>227</v>
      </c>
      <c r="N38" s="90">
        <f>E38+H38+K38</f>
        <v>415</v>
      </c>
      <c r="O38" s="90">
        <f>SUM(M38:N38)</f>
        <v>642</v>
      </c>
      <c r="P38" s="805">
        <v>650</v>
      </c>
      <c r="Q38" s="113">
        <f t="shared" si="4"/>
        <v>98.769230769230759</v>
      </c>
      <c r="R38" s="91">
        <f t="shared" si="5"/>
        <v>8</v>
      </c>
    </row>
    <row r="39" spans="1:18" x14ac:dyDescent="0.3">
      <c r="A39" s="751">
        <v>34</v>
      </c>
      <c r="B39" s="777">
        <v>21012004</v>
      </c>
      <c r="C39" s="778" t="s">
        <v>212</v>
      </c>
      <c r="D39" s="90">
        <v>93</v>
      </c>
      <c r="E39" s="90">
        <v>160</v>
      </c>
      <c r="F39" s="90">
        <f t="shared" ref="F39:F55" si="8">SUM(D39:E39)</f>
        <v>253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f t="shared" ref="L39:L55" si="9">SUM(J39:K39)</f>
        <v>0</v>
      </c>
      <c r="M39" s="90">
        <f t="shared" ref="M39:M55" si="10">D39+G39+J39</f>
        <v>93</v>
      </c>
      <c r="N39" s="90">
        <f t="shared" ref="N39:N55" si="11">E39+H39+K39</f>
        <v>160</v>
      </c>
      <c r="O39" s="90">
        <f t="shared" ref="O39:O55" si="12">SUM(M39:N39)</f>
        <v>253</v>
      </c>
      <c r="P39" s="805">
        <v>264</v>
      </c>
      <c r="Q39" s="113">
        <f t="shared" si="4"/>
        <v>95.833333333333343</v>
      </c>
      <c r="R39" s="91">
        <f t="shared" si="5"/>
        <v>11</v>
      </c>
    </row>
    <row r="40" spans="1:18" x14ac:dyDescent="0.3">
      <c r="A40" s="118">
        <v>35</v>
      </c>
      <c r="B40" s="777">
        <v>21012005</v>
      </c>
      <c r="C40" s="778" t="s">
        <v>213</v>
      </c>
      <c r="D40" s="90">
        <v>47</v>
      </c>
      <c r="E40" s="90">
        <v>53</v>
      </c>
      <c r="F40" s="90">
        <f t="shared" si="8"/>
        <v>100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f t="shared" si="9"/>
        <v>0</v>
      </c>
      <c r="M40" s="90">
        <f t="shared" si="10"/>
        <v>47</v>
      </c>
      <c r="N40" s="90">
        <f t="shared" si="11"/>
        <v>53</v>
      </c>
      <c r="O40" s="90">
        <f t="shared" si="12"/>
        <v>100</v>
      </c>
      <c r="P40" s="805">
        <v>100</v>
      </c>
      <c r="Q40" s="113">
        <f t="shared" si="4"/>
        <v>100</v>
      </c>
      <c r="R40" s="91">
        <f t="shared" si="5"/>
        <v>0</v>
      </c>
    </row>
    <row r="41" spans="1:18" x14ac:dyDescent="0.3">
      <c r="A41" s="751">
        <v>36</v>
      </c>
      <c r="B41" s="777">
        <v>21012006</v>
      </c>
      <c r="C41" s="778" t="s">
        <v>214</v>
      </c>
      <c r="D41" s="90">
        <v>0</v>
      </c>
      <c r="E41" s="90">
        <v>0</v>
      </c>
      <c r="F41" s="90">
        <f t="shared" si="8"/>
        <v>0</v>
      </c>
      <c r="G41" s="90">
        <v>0</v>
      </c>
      <c r="H41" s="90">
        <v>0</v>
      </c>
      <c r="I41" s="90">
        <v>0</v>
      </c>
      <c r="J41" s="90">
        <v>91</v>
      </c>
      <c r="K41" s="90">
        <v>146</v>
      </c>
      <c r="L41" s="90">
        <f t="shared" si="9"/>
        <v>237</v>
      </c>
      <c r="M41" s="90">
        <f t="shared" si="10"/>
        <v>91</v>
      </c>
      <c r="N41" s="90">
        <f t="shared" si="11"/>
        <v>146</v>
      </c>
      <c r="O41" s="90">
        <f t="shared" si="12"/>
        <v>237</v>
      </c>
      <c r="P41" s="805">
        <v>240</v>
      </c>
      <c r="Q41" s="113">
        <f t="shared" si="4"/>
        <v>98.75</v>
      </c>
      <c r="R41" s="91">
        <f t="shared" si="5"/>
        <v>3</v>
      </c>
    </row>
    <row r="42" spans="1:18" x14ac:dyDescent="0.3">
      <c r="A42" s="118">
        <v>37</v>
      </c>
      <c r="B42" s="777">
        <v>21012007</v>
      </c>
      <c r="C42" s="778" t="s">
        <v>215</v>
      </c>
      <c r="D42" s="90">
        <v>39</v>
      </c>
      <c r="E42" s="90">
        <v>36</v>
      </c>
      <c r="F42" s="90">
        <f t="shared" si="8"/>
        <v>75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f t="shared" si="9"/>
        <v>0</v>
      </c>
      <c r="M42" s="90">
        <f t="shared" si="10"/>
        <v>39</v>
      </c>
      <c r="N42" s="90">
        <f t="shared" si="11"/>
        <v>36</v>
      </c>
      <c r="O42" s="90">
        <f t="shared" si="12"/>
        <v>75</v>
      </c>
      <c r="P42" s="805">
        <v>75</v>
      </c>
      <c r="Q42" s="113">
        <f t="shared" si="4"/>
        <v>100</v>
      </c>
      <c r="R42" s="91">
        <f t="shared" si="5"/>
        <v>0</v>
      </c>
    </row>
    <row r="43" spans="1:18" x14ac:dyDescent="0.3">
      <c r="A43" s="751">
        <v>38</v>
      </c>
      <c r="B43" s="777">
        <v>21012008</v>
      </c>
      <c r="C43" s="778" t="s">
        <v>216</v>
      </c>
      <c r="D43" s="90">
        <v>73</v>
      </c>
      <c r="E43" s="90">
        <v>93</v>
      </c>
      <c r="F43" s="90">
        <f t="shared" si="8"/>
        <v>166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f t="shared" si="9"/>
        <v>0</v>
      </c>
      <c r="M43" s="90">
        <f t="shared" si="10"/>
        <v>73</v>
      </c>
      <c r="N43" s="90">
        <f t="shared" si="11"/>
        <v>93</v>
      </c>
      <c r="O43" s="90">
        <f t="shared" si="12"/>
        <v>166</v>
      </c>
      <c r="P43" s="805">
        <v>166</v>
      </c>
      <c r="Q43" s="113">
        <f t="shared" si="4"/>
        <v>100</v>
      </c>
      <c r="R43" s="91">
        <f t="shared" si="5"/>
        <v>0</v>
      </c>
    </row>
    <row r="44" spans="1:18" s="767" customFormat="1" ht="37.5" x14ac:dyDescent="0.2">
      <c r="A44" s="764">
        <v>39</v>
      </c>
      <c r="B44" s="790">
        <v>21012009</v>
      </c>
      <c r="C44" s="791" t="s">
        <v>264</v>
      </c>
      <c r="D44" s="770">
        <v>43</v>
      </c>
      <c r="E44" s="770">
        <v>86</v>
      </c>
      <c r="F44" s="770">
        <f t="shared" si="8"/>
        <v>129</v>
      </c>
      <c r="G44" s="770">
        <v>0</v>
      </c>
      <c r="H44" s="770">
        <v>0</v>
      </c>
      <c r="I44" s="770">
        <v>0</v>
      </c>
      <c r="J44" s="770">
        <v>0</v>
      </c>
      <c r="K44" s="770">
        <v>0</v>
      </c>
      <c r="L44" s="770">
        <f t="shared" si="9"/>
        <v>0</v>
      </c>
      <c r="M44" s="770">
        <f t="shared" si="10"/>
        <v>43</v>
      </c>
      <c r="N44" s="770">
        <f t="shared" si="11"/>
        <v>86</v>
      </c>
      <c r="O44" s="770">
        <f t="shared" si="12"/>
        <v>129</v>
      </c>
      <c r="P44" s="809">
        <v>129</v>
      </c>
      <c r="Q44" s="765">
        <v>129</v>
      </c>
      <c r="R44" s="810">
        <f t="shared" si="5"/>
        <v>0</v>
      </c>
    </row>
    <row r="45" spans="1:18" ht="21" customHeight="1" x14ac:dyDescent="0.3">
      <c r="A45" s="751">
        <v>40</v>
      </c>
      <c r="B45" s="777">
        <v>21012010</v>
      </c>
      <c r="C45" s="778" t="s">
        <v>218</v>
      </c>
      <c r="D45" s="90">
        <v>68</v>
      </c>
      <c r="E45" s="90">
        <v>190</v>
      </c>
      <c r="F45" s="90">
        <f t="shared" si="8"/>
        <v>258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f t="shared" si="9"/>
        <v>0</v>
      </c>
      <c r="M45" s="90">
        <f t="shared" si="10"/>
        <v>68</v>
      </c>
      <c r="N45" s="90">
        <f t="shared" si="11"/>
        <v>190</v>
      </c>
      <c r="O45" s="90">
        <f t="shared" si="12"/>
        <v>258</v>
      </c>
      <c r="P45" s="805">
        <v>258</v>
      </c>
      <c r="Q45" s="113">
        <f t="shared" si="4"/>
        <v>100</v>
      </c>
      <c r="R45" s="91">
        <f t="shared" si="5"/>
        <v>0</v>
      </c>
    </row>
    <row r="46" spans="1:18" ht="21" customHeight="1" x14ac:dyDescent="0.3">
      <c r="A46" s="118">
        <v>41</v>
      </c>
      <c r="B46" s="777">
        <v>21012011</v>
      </c>
      <c r="C46" s="778" t="s">
        <v>219</v>
      </c>
      <c r="D46" s="90">
        <v>62</v>
      </c>
      <c r="E46" s="90">
        <v>100</v>
      </c>
      <c r="F46" s="90">
        <f t="shared" si="8"/>
        <v>162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f t="shared" si="9"/>
        <v>0</v>
      </c>
      <c r="M46" s="90">
        <f t="shared" si="10"/>
        <v>62</v>
      </c>
      <c r="N46" s="90">
        <f t="shared" si="11"/>
        <v>100</v>
      </c>
      <c r="O46" s="90">
        <f t="shared" si="12"/>
        <v>162</v>
      </c>
      <c r="P46" s="805">
        <v>176</v>
      </c>
      <c r="Q46" s="113">
        <f t="shared" si="4"/>
        <v>92.045454545454547</v>
      </c>
      <c r="R46" s="91">
        <f t="shared" si="5"/>
        <v>14</v>
      </c>
    </row>
    <row r="47" spans="1:18" ht="21" customHeight="1" x14ac:dyDescent="0.3">
      <c r="A47" s="751">
        <v>42</v>
      </c>
      <c r="B47" s="777">
        <v>21012012</v>
      </c>
      <c r="C47" s="778" t="s">
        <v>220</v>
      </c>
      <c r="D47" s="90">
        <v>50</v>
      </c>
      <c r="E47" s="90">
        <v>109</v>
      </c>
      <c r="F47" s="90">
        <f t="shared" si="8"/>
        <v>159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f t="shared" si="9"/>
        <v>0</v>
      </c>
      <c r="M47" s="90">
        <f t="shared" si="10"/>
        <v>50</v>
      </c>
      <c r="N47" s="90">
        <f t="shared" si="11"/>
        <v>109</v>
      </c>
      <c r="O47" s="90">
        <f t="shared" si="12"/>
        <v>159</v>
      </c>
      <c r="P47" s="805">
        <v>169</v>
      </c>
      <c r="Q47" s="113">
        <f t="shared" si="4"/>
        <v>94.082840236686394</v>
      </c>
      <c r="R47" s="91">
        <f t="shared" si="5"/>
        <v>10</v>
      </c>
    </row>
    <row r="48" spans="1:18" ht="21" customHeight="1" x14ac:dyDescent="0.3">
      <c r="A48" s="118">
        <v>43</v>
      </c>
      <c r="B48" s="777">
        <v>21022001</v>
      </c>
      <c r="C48" s="778" t="s">
        <v>221</v>
      </c>
      <c r="D48" s="90">
        <v>146</v>
      </c>
      <c r="E48" s="90">
        <v>225</v>
      </c>
      <c r="F48" s="90">
        <f t="shared" si="8"/>
        <v>371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f t="shared" si="9"/>
        <v>0</v>
      </c>
      <c r="M48" s="90">
        <f t="shared" si="10"/>
        <v>146</v>
      </c>
      <c r="N48" s="90">
        <f t="shared" si="11"/>
        <v>225</v>
      </c>
      <c r="O48" s="90">
        <f t="shared" si="12"/>
        <v>371</v>
      </c>
      <c r="P48" s="805">
        <v>385</v>
      </c>
      <c r="Q48" s="113">
        <f t="shared" si="4"/>
        <v>96.36363636363636</v>
      </c>
      <c r="R48" s="91">
        <f t="shared" si="5"/>
        <v>14</v>
      </c>
    </row>
    <row r="49" spans="1:19" ht="21" customHeight="1" x14ac:dyDescent="0.3">
      <c r="A49" s="751">
        <v>44</v>
      </c>
      <c r="B49" s="777">
        <v>21022002</v>
      </c>
      <c r="C49" s="778" t="s">
        <v>222</v>
      </c>
      <c r="D49" s="90">
        <v>82</v>
      </c>
      <c r="E49" s="90">
        <v>127</v>
      </c>
      <c r="F49" s="90">
        <f t="shared" si="8"/>
        <v>209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f t="shared" si="9"/>
        <v>0</v>
      </c>
      <c r="M49" s="90">
        <f t="shared" si="10"/>
        <v>82</v>
      </c>
      <c r="N49" s="90">
        <f t="shared" si="11"/>
        <v>127</v>
      </c>
      <c r="O49" s="90">
        <f t="shared" si="12"/>
        <v>209</v>
      </c>
      <c r="P49" s="805">
        <v>214</v>
      </c>
      <c r="Q49" s="113">
        <f t="shared" si="4"/>
        <v>97.663551401869171</v>
      </c>
      <c r="R49" s="91">
        <f t="shared" si="5"/>
        <v>5</v>
      </c>
    </row>
    <row r="50" spans="1:19" ht="21" customHeight="1" x14ac:dyDescent="0.3">
      <c r="A50" s="118">
        <v>45</v>
      </c>
      <c r="B50" s="777">
        <v>21022003</v>
      </c>
      <c r="C50" s="778" t="s">
        <v>223</v>
      </c>
      <c r="D50" s="90">
        <v>41</v>
      </c>
      <c r="E50" s="90">
        <v>40</v>
      </c>
      <c r="F50" s="90">
        <f t="shared" si="8"/>
        <v>81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f t="shared" si="9"/>
        <v>0</v>
      </c>
      <c r="M50" s="90">
        <f t="shared" si="10"/>
        <v>41</v>
      </c>
      <c r="N50" s="90">
        <f t="shared" si="11"/>
        <v>40</v>
      </c>
      <c r="O50" s="90">
        <f t="shared" si="12"/>
        <v>81</v>
      </c>
      <c r="P50" s="805">
        <v>81</v>
      </c>
      <c r="Q50" s="113">
        <f t="shared" si="4"/>
        <v>100</v>
      </c>
      <c r="R50" s="91">
        <f t="shared" si="5"/>
        <v>0</v>
      </c>
    </row>
    <row r="51" spans="1:19" ht="21" customHeight="1" x14ac:dyDescent="0.3">
      <c r="A51" s="751">
        <v>46</v>
      </c>
      <c r="B51" s="777">
        <v>21022004</v>
      </c>
      <c r="C51" s="778" t="s">
        <v>224</v>
      </c>
      <c r="D51" s="90">
        <v>77</v>
      </c>
      <c r="E51" s="90">
        <v>133</v>
      </c>
      <c r="F51" s="90">
        <f t="shared" si="8"/>
        <v>210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f t="shared" si="9"/>
        <v>0</v>
      </c>
      <c r="M51" s="90">
        <f t="shared" si="10"/>
        <v>77</v>
      </c>
      <c r="N51" s="90">
        <f t="shared" si="11"/>
        <v>133</v>
      </c>
      <c r="O51" s="90">
        <f t="shared" si="12"/>
        <v>210</v>
      </c>
      <c r="P51" s="805">
        <v>229</v>
      </c>
      <c r="Q51" s="113">
        <f t="shared" si="4"/>
        <v>91.703056768558952</v>
      </c>
      <c r="R51" s="91">
        <f t="shared" si="5"/>
        <v>19</v>
      </c>
    </row>
    <row r="52" spans="1:19" ht="21" customHeight="1" x14ac:dyDescent="0.3">
      <c r="A52" s="118">
        <v>47</v>
      </c>
      <c r="B52" s="777">
        <v>21022005</v>
      </c>
      <c r="C52" s="778" t="s">
        <v>225</v>
      </c>
      <c r="D52" s="90">
        <v>13</v>
      </c>
      <c r="E52" s="90">
        <v>16</v>
      </c>
      <c r="F52" s="90">
        <f t="shared" si="8"/>
        <v>29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f t="shared" si="9"/>
        <v>0</v>
      </c>
      <c r="M52" s="90">
        <f t="shared" si="10"/>
        <v>13</v>
      </c>
      <c r="N52" s="90">
        <f t="shared" si="11"/>
        <v>16</v>
      </c>
      <c r="O52" s="90">
        <f t="shared" si="12"/>
        <v>29</v>
      </c>
      <c r="P52" s="805">
        <v>29</v>
      </c>
      <c r="Q52" s="113">
        <f t="shared" si="4"/>
        <v>100</v>
      </c>
      <c r="R52" s="91">
        <f t="shared" si="5"/>
        <v>0</v>
      </c>
    </row>
    <row r="53" spans="1:19" ht="21" customHeight="1" x14ac:dyDescent="0.3">
      <c r="A53" s="751">
        <v>48</v>
      </c>
      <c r="B53" s="777">
        <v>21022006</v>
      </c>
      <c r="C53" s="778" t="s">
        <v>226</v>
      </c>
      <c r="D53" s="90">
        <v>21</v>
      </c>
      <c r="E53" s="90">
        <v>77</v>
      </c>
      <c r="F53" s="90">
        <f t="shared" si="8"/>
        <v>98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f t="shared" si="9"/>
        <v>0</v>
      </c>
      <c r="M53" s="90">
        <f t="shared" si="10"/>
        <v>21</v>
      </c>
      <c r="N53" s="90">
        <f t="shared" si="11"/>
        <v>77</v>
      </c>
      <c r="O53" s="90">
        <f t="shared" si="12"/>
        <v>98</v>
      </c>
      <c r="P53" s="805">
        <v>114</v>
      </c>
      <c r="Q53" s="113">
        <f t="shared" si="4"/>
        <v>85.964912280701753</v>
      </c>
      <c r="R53" s="91">
        <f t="shared" si="5"/>
        <v>16</v>
      </c>
    </row>
    <row r="54" spans="1:19" ht="21" customHeight="1" x14ac:dyDescent="0.3">
      <c r="A54" s="118">
        <v>49</v>
      </c>
      <c r="B54" s="777">
        <v>21022007</v>
      </c>
      <c r="C54" s="778" t="s">
        <v>227</v>
      </c>
      <c r="D54" s="90">
        <v>20</v>
      </c>
      <c r="E54" s="90">
        <v>27</v>
      </c>
      <c r="F54" s="90">
        <f t="shared" si="8"/>
        <v>47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f t="shared" si="9"/>
        <v>0</v>
      </c>
      <c r="M54" s="90">
        <f t="shared" si="10"/>
        <v>20</v>
      </c>
      <c r="N54" s="90">
        <f t="shared" si="11"/>
        <v>27</v>
      </c>
      <c r="O54" s="90">
        <f t="shared" si="12"/>
        <v>47</v>
      </c>
      <c r="P54" s="805">
        <v>53</v>
      </c>
      <c r="Q54" s="113">
        <f t="shared" si="4"/>
        <v>88.679245283018872</v>
      </c>
      <c r="R54" s="91">
        <f t="shared" si="5"/>
        <v>6</v>
      </c>
    </row>
    <row r="55" spans="1:19" ht="21" customHeight="1" x14ac:dyDescent="0.3">
      <c r="A55" s="751">
        <v>50</v>
      </c>
      <c r="B55" s="782">
        <v>21022008</v>
      </c>
      <c r="C55" s="783" t="s">
        <v>228</v>
      </c>
      <c r="D55" s="91">
        <v>1</v>
      </c>
      <c r="E55" s="91">
        <v>9</v>
      </c>
      <c r="F55" s="91">
        <f t="shared" si="8"/>
        <v>10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0">
        <f t="shared" si="9"/>
        <v>0</v>
      </c>
      <c r="M55" s="91">
        <f t="shared" si="10"/>
        <v>1</v>
      </c>
      <c r="N55" s="91">
        <f t="shared" si="11"/>
        <v>9</v>
      </c>
      <c r="O55" s="90">
        <f t="shared" si="12"/>
        <v>10</v>
      </c>
      <c r="P55" s="936">
        <v>168</v>
      </c>
      <c r="Q55" s="377">
        <f t="shared" si="4"/>
        <v>5.9523809523809517</v>
      </c>
      <c r="R55" s="91">
        <f t="shared" si="5"/>
        <v>158</v>
      </c>
    </row>
    <row r="56" spans="1:19" x14ac:dyDescent="0.3">
      <c r="A56" s="802"/>
      <c r="B56" s="1189" t="s">
        <v>259</v>
      </c>
      <c r="C56" s="1190"/>
      <c r="D56" s="277">
        <f>SUM(D37:D55)</f>
        <v>1231</v>
      </c>
      <c r="E56" s="277">
        <f t="shared" ref="E56:N56" si="13">SUM(E37:E55)</f>
        <v>2202</v>
      </c>
      <c r="F56" s="277">
        <f t="shared" si="13"/>
        <v>3433</v>
      </c>
      <c r="G56" s="277">
        <f t="shared" si="13"/>
        <v>0</v>
      </c>
      <c r="H56" s="277">
        <f t="shared" si="13"/>
        <v>0</v>
      </c>
      <c r="I56" s="277">
        <f t="shared" si="13"/>
        <v>0</v>
      </c>
      <c r="J56" s="277">
        <f t="shared" si="13"/>
        <v>91</v>
      </c>
      <c r="K56" s="277">
        <f t="shared" si="13"/>
        <v>146</v>
      </c>
      <c r="L56" s="277">
        <f t="shared" si="13"/>
        <v>237</v>
      </c>
      <c r="M56" s="277">
        <f>SUM(M37:M55)</f>
        <v>1322</v>
      </c>
      <c r="N56" s="277">
        <f t="shared" si="13"/>
        <v>2348</v>
      </c>
      <c r="O56" s="277">
        <f>SUM(O37:O55)</f>
        <v>3670</v>
      </c>
      <c r="P56" s="277">
        <f>SUM(P37:P55)</f>
        <v>3936</v>
      </c>
      <c r="Q56" s="756">
        <f t="shared" si="4"/>
        <v>93.24186991869918</v>
      </c>
      <c r="R56" s="277">
        <f>P56-O56</f>
        <v>266</v>
      </c>
      <c r="S56" s="5" t="s">
        <v>736</v>
      </c>
    </row>
    <row r="57" spans="1:19" x14ac:dyDescent="0.3">
      <c r="A57" s="802"/>
      <c r="B57" s="1202" t="s">
        <v>29</v>
      </c>
      <c r="C57" s="1203"/>
      <c r="D57" s="757">
        <f>D36+D56</f>
        <v>3612</v>
      </c>
      <c r="E57" s="757">
        <f t="shared" ref="E57:O57" si="14">E36+E56</f>
        <v>6360</v>
      </c>
      <c r="F57" s="757">
        <f>F36+F56</f>
        <v>9972</v>
      </c>
      <c r="G57" s="757">
        <f t="shared" si="14"/>
        <v>0</v>
      </c>
      <c r="H57" s="757">
        <f t="shared" si="14"/>
        <v>0</v>
      </c>
      <c r="I57" s="757">
        <f t="shared" si="14"/>
        <v>1</v>
      </c>
      <c r="J57" s="757">
        <f t="shared" si="14"/>
        <v>129</v>
      </c>
      <c r="K57" s="757">
        <f t="shared" si="14"/>
        <v>257</v>
      </c>
      <c r="L57" s="757">
        <f t="shared" si="14"/>
        <v>386</v>
      </c>
      <c r="M57" s="757">
        <f t="shared" si="14"/>
        <v>3742</v>
      </c>
      <c r="N57" s="757">
        <f t="shared" si="14"/>
        <v>6617</v>
      </c>
      <c r="O57" s="757">
        <f t="shared" si="14"/>
        <v>10359</v>
      </c>
      <c r="P57" s="937">
        <f>P36+P56</f>
        <v>10926</v>
      </c>
      <c r="Q57" s="938">
        <f>O57/P57*100</f>
        <v>94.810543657331138</v>
      </c>
      <c r="R57" s="939">
        <f>P57-O57</f>
        <v>567</v>
      </c>
    </row>
    <row r="58" spans="1:19" x14ac:dyDescent="0.3">
      <c r="C58" s="5" t="s">
        <v>741</v>
      </c>
      <c r="P58" s="935"/>
    </row>
  </sheetData>
  <mergeCells count="14">
    <mergeCell ref="A2:A4"/>
    <mergeCell ref="B2:B4"/>
    <mergeCell ref="C2:C4"/>
    <mergeCell ref="D2:O2"/>
    <mergeCell ref="P2:P4"/>
    <mergeCell ref="B56:C56"/>
    <mergeCell ref="B57:C57"/>
    <mergeCell ref="R2:R4"/>
    <mergeCell ref="D3:F3"/>
    <mergeCell ref="G3:I3"/>
    <mergeCell ref="J3:L3"/>
    <mergeCell ref="M3:O3"/>
    <mergeCell ref="B36:C36"/>
    <mergeCell ref="Q2:Q4"/>
  </mergeCells>
  <pageMargins left="0.70866141732283472" right="0.27559055118110237" top="0.39370078740157483" bottom="0.35433070866141736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W161"/>
  <sheetViews>
    <sheetView workbookViewId="0">
      <selection activeCell="P97" sqref="P97"/>
    </sheetView>
  </sheetViews>
  <sheetFormatPr defaultRowHeight="18.75" x14ac:dyDescent="0.3"/>
  <cols>
    <col min="1" max="1" width="6.375" style="37" customWidth="1"/>
    <col min="2" max="2" width="22.5" style="761" customWidth="1"/>
    <col min="3" max="3" width="5.125" style="737" customWidth="1"/>
    <col min="4" max="8" width="9.25" style="761" customWidth="1"/>
    <col min="9" max="9" width="7.5" style="761" bestFit="1" customWidth="1"/>
    <col min="10" max="10" width="7.25" style="761" bestFit="1" customWidth="1"/>
    <col min="11" max="11" width="6.75" style="761" bestFit="1" customWidth="1"/>
    <col min="12" max="12" width="7.125" style="761" bestFit="1" customWidth="1"/>
    <col min="13" max="13" width="8.75" style="737" customWidth="1"/>
    <col min="14" max="23" width="9" style="761"/>
    <col min="24" max="16384" width="9" style="37"/>
  </cols>
  <sheetData>
    <row r="1" spans="1:13" s="37" customFormat="1" ht="21" x14ac:dyDescent="0.35">
      <c r="B1" s="1263" t="s">
        <v>732</v>
      </c>
      <c r="C1" s="1263"/>
      <c r="D1" s="1263"/>
      <c r="E1" s="1263"/>
      <c r="F1" s="1263"/>
      <c r="G1" s="1263"/>
      <c r="H1" s="1263"/>
      <c r="I1" s="1263"/>
      <c r="J1" s="1263"/>
      <c r="K1" s="1263"/>
      <c r="L1" s="761"/>
      <c r="M1" s="737"/>
    </row>
    <row r="2" spans="1:13" s="37" customFormat="1" ht="60" customHeight="1" x14ac:dyDescent="0.3">
      <c r="A2" s="762" t="s">
        <v>384</v>
      </c>
      <c r="B2" s="840" t="s">
        <v>158</v>
      </c>
      <c r="C2" s="763" t="s">
        <v>235</v>
      </c>
      <c r="D2" s="763" t="s">
        <v>138</v>
      </c>
      <c r="E2" s="763" t="s">
        <v>139</v>
      </c>
      <c r="F2" s="763" t="s">
        <v>140</v>
      </c>
      <c r="G2" s="763" t="s">
        <v>141</v>
      </c>
      <c r="H2" s="763" t="s">
        <v>142</v>
      </c>
      <c r="I2" s="763" t="s">
        <v>143</v>
      </c>
      <c r="J2" s="763" t="s">
        <v>144</v>
      </c>
      <c r="K2" s="763" t="s">
        <v>145</v>
      </c>
      <c r="L2" s="763" t="s">
        <v>146</v>
      </c>
      <c r="M2" s="763" t="s">
        <v>269</v>
      </c>
    </row>
    <row r="3" spans="1:13" s="37" customFormat="1" ht="18.75" hidden="1" customHeight="1" x14ac:dyDescent="0.3">
      <c r="B3" s="1259" t="s">
        <v>177</v>
      </c>
      <c r="C3" s="121" t="s">
        <v>236</v>
      </c>
      <c r="D3" s="422">
        <v>0</v>
      </c>
      <c r="E3" s="422">
        <v>0</v>
      </c>
      <c r="F3" s="422">
        <v>0</v>
      </c>
      <c r="G3" s="422">
        <v>0</v>
      </c>
      <c r="H3" s="422">
        <v>0</v>
      </c>
      <c r="I3" s="422">
        <v>0</v>
      </c>
      <c r="J3" s="422">
        <v>0</v>
      </c>
      <c r="K3" s="422">
        <v>0</v>
      </c>
      <c r="L3" s="422">
        <v>0</v>
      </c>
      <c r="M3" s="204">
        <v>0</v>
      </c>
    </row>
    <row r="4" spans="1:13" s="37" customFormat="1" ht="18.75" hidden="1" customHeight="1" x14ac:dyDescent="0.3">
      <c r="B4" s="1260"/>
      <c r="C4" s="122" t="s">
        <v>237</v>
      </c>
      <c r="D4" s="117">
        <v>0</v>
      </c>
      <c r="E4" s="117">
        <v>0</v>
      </c>
      <c r="F4" s="117">
        <v>0</v>
      </c>
      <c r="G4" s="117">
        <v>0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92">
        <v>0</v>
      </c>
    </row>
    <row r="5" spans="1:13" s="37" customFormat="1" ht="18.75" hidden="1" customHeight="1" x14ac:dyDescent="0.3">
      <c r="B5" s="1261"/>
      <c r="C5" s="123" t="s">
        <v>22</v>
      </c>
      <c r="D5" s="117">
        <v>0</v>
      </c>
      <c r="E5" s="117">
        <v>0</v>
      </c>
      <c r="F5" s="117">
        <v>0</v>
      </c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92">
        <v>0</v>
      </c>
    </row>
    <row r="6" spans="1:13" s="37" customFormat="1" ht="18.75" hidden="1" customHeight="1" x14ac:dyDescent="0.3">
      <c r="B6" s="1259" t="s">
        <v>179</v>
      </c>
      <c r="C6" s="121" t="s">
        <v>236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92">
        <v>0</v>
      </c>
    </row>
    <row r="7" spans="1:13" s="37" customFormat="1" ht="18.75" hidden="1" customHeight="1" x14ac:dyDescent="0.3">
      <c r="B7" s="1260"/>
      <c r="C7" s="122" t="s">
        <v>237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92">
        <v>0</v>
      </c>
    </row>
    <row r="8" spans="1:13" s="37" customFormat="1" ht="18.75" hidden="1" customHeight="1" x14ac:dyDescent="0.3">
      <c r="B8" s="1261"/>
      <c r="C8" s="123" t="s">
        <v>22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92">
        <v>0</v>
      </c>
    </row>
    <row r="9" spans="1:13" s="37" customFormat="1" ht="18.75" hidden="1" customHeight="1" x14ac:dyDescent="0.3">
      <c r="B9" s="1259" t="s">
        <v>180</v>
      </c>
      <c r="C9" s="121" t="s">
        <v>236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92">
        <v>0</v>
      </c>
    </row>
    <row r="10" spans="1:13" s="37" customFormat="1" ht="18.75" hidden="1" customHeight="1" x14ac:dyDescent="0.3">
      <c r="B10" s="1260"/>
      <c r="C10" s="122" t="s">
        <v>237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92">
        <v>0</v>
      </c>
    </row>
    <row r="11" spans="1:13" s="37" customFormat="1" ht="18.75" hidden="1" customHeight="1" x14ac:dyDescent="0.3">
      <c r="B11" s="1261"/>
      <c r="C11" s="123" t="s">
        <v>22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92">
        <v>0</v>
      </c>
    </row>
    <row r="12" spans="1:13" s="37" customFormat="1" ht="18.75" hidden="1" customHeight="1" x14ac:dyDescent="0.3">
      <c r="B12" s="1259" t="s">
        <v>181</v>
      </c>
      <c r="C12" s="121" t="s">
        <v>236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92">
        <v>0</v>
      </c>
    </row>
    <row r="13" spans="1:13" s="37" customFormat="1" ht="18.75" hidden="1" customHeight="1" x14ac:dyDescent="0.3">
      <c r="B13" s="1260"/>
      <c r="C13" s="122" t="s">
        <v>237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92">
        <v>0</v>
      </c>
    </row>
    <row r="14" spans="1:13" s="37" customFormat="1" ht="18.75" hidden="1" customHeight="1" x14ac:dyDescent="0.3">
      <c r="B14" s="1261"/>
      <c r="C14" s="123" t="s">
        <v>22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92">
        <v>0</v>
      </c>
    </row>
    <row r="15" spans="1:13" s="37" customFormat="1" ht="18.75" hidden="1" customHeight="1" x14ac:dyDescent="0.3">
      <c r="B15" s="1259" t="s">
        <v>182</v>
      </c>
      <c r="C15" s="121" t="s">
        <v>236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92">
        <v>0</v>
      </c>
    </row>
    <row r="16" spans="1:13" s="37" customFormat="1" ht="18.75" hidden="1" customHeight="1" x14ac:dyDescent="0.3">
      <c r="B16" s="1260"/>
      <c r="C16" s="122" t="s">
        <v>237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92">
        <v>0</v>
      </c>
    </row>
    <row r="17" spans="2:13" s="37" customFormat="1" ht="18.75" hidden="1" customHeight="1" x14ac:dyDescent="0.3">
      <c r="B17" s="1261"/>
      <c r="C17" s="123" t="s">
        <v>22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92">
        <v>0</v>
      </c>
    </row>
    <row r="18" spans="2:13" s="37" customFormat="1" ht="18.75" hidden="1" customHeight="1" x14ac:dyDescent="0.3">
      <c r="B18" s="1259" t="s">
        <v>278</v>
      </c>
      <c r="C18" s="121" t="s">
        <v>236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92">
        <v>0</v>
      </c>
    </row>
    <row r="19" spans="2:13" s="37" customFormat="1" ht="18.75" hidden="1" customHeight="1" x14ac:dyDescent="0.3">
      <c r="B19" s="1260"/>
      <c r="C19" s="122" t="s">
        <v>237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92">
        <v>0</v>
      </c>
    </row>
    <row r="20" spans="2:13" s="37" customFormat="1" ht="18.75" hidden="1" customHeight="1" x14ac:dyDescent="0.3">
      <c r="B20" s="1261"/>
      <c r="C20" s="123" t="s">
        <v>22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92">
        <v>0</v>
      </c>
    </row>
    <row r="21" spans="2:13" s="37" customFormat="1" ht="18.75" hidden="1" customHeight="1" x14ac:dyDescent="0.3">
      <c r="B21" s="1259" t="s">
        <v>184</v>
      </c>
      <c r="C21" s="121" t="s">
        <v>236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92">
        <v>0</v>
      </c>
    </row>
    <row r="22" spans="2:13" s="37" customFormat="1" ht="18.75" hidden="1" customHeight="1" x14ac:dyDescent="0.3">
      <c r="B22" s="1260"/>
      <c r="C22" s="122" t="s">
        <v>237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92">
        <v>0</v>
      </c>
    </row>
    <row r="23" spans="2:13" s="37" customFormat="1" ht="18.75" hidden="1" customHeight="1" x14ac:dyDescent="0.3">
      <c r="B23" s="1261"/>
      <c r="C23" s="123" t="s">
        <v>22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92">
        <v>0</v>
      </c>
    </row>
    <row r="24" spans="2:13" s="37" customFormat="1" ht="18.75" hidden="1" customHeight="1" x14ac:dyDescent="0.3">
      <c r="B24" s="1259" t="s">
        <v>185</v>
      </c>
      <c r="C24" s="121" t="s">
        <v>236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92">
        <v>0</v>
      </c>
    </row>
    <row r="25" spans="2:13" s="37" customFormat="1" ht="18.75" hidden="1" customHeight="1" x14ac:dyDescent="0.3">
      <c r="B25" s="1260"/>
      <c r="C25" s="122" t="s">
        <v>237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92">
        <v>0</v>
      </c>
    </row>
    <row r="26" spans="2:13" s="37" customFormat="1" ht="18.75" hidden="1" customHeight="1" x14ac:dyDescent="0.3">
      <c r="B26" s="1261"/>
      <c r="C26" s="123" t="s">
        <v>22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92">
        <v>0</v>
      </c>
    </row>
    <row r="27" spans="2:13" s="37" customFormat="1" ht="18.75" hidden="1" customHeight="1" x14ac:dyDescent="0.3">
      <c r="B27" s="1259" t="s">
        <v>186</v>
      </c>
      <c r="C27" s="121" t="s">
        <v>236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92">
        <v>0</v>
      </c>
    </row>
    <row r="28" spans="2:13" s="37" customFormat="1" ht="18.75" hidden="1" customHeight="1" x14ac:dyDescent="0.3">
      <c r="B28" s="1260"/>
      <c r="C28" s="122" t="s">
        <v>237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92">
        <v>0</v>
      </c>
    </row>
    <row r="29" spans="2:13" s="37" customFormat="1" ht="18.75" hidden="1" customHeight="1" x14ac:dyDescent="0.3">
      <c r="B29" s="1261"/>
      <c r="C29" s="123" t="s">
        <v>22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92">
        <v>0</v>
      </c>
    </row>
    <row r="30" spans="2:13" s="37" customFormat="1" ht="18.75" hidden="1" customHeight="1" x14ac:dyDescent="0.3">
      <c r="B30" s="1259" t="s">
        <v>263</v>
      </c>
      <c r="C30" s="121" t="s">
        <v>236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92">
        <v>0</v>
      </c>
    </row>
    <row r="31" spans="2:13" s="37" customFormat="1" ht="18.75" hidden="1" customHeight="1" x14ac:dyDescent="0.3">
      <c r="B31" s="1260"/>
      <c r="C31" s="122" t="s">
        <v>237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92">
        <v>0</v>
      </c>
    </row>
    <row r="32" spans="2:13" s="37" customFormat="1" ht="18.75" hidden="1" customHeight="1" x14ac:dyDescent="0.3">
      <c r="B32" s="1261"/>
      <c r="C32" s="123" t="s">
        <v>22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92">
        <v>0</v>
      </c>
    </row>
    <row r="33" spans="1:13" s="37" customFormat="1" ht="18.75" hidden="1" customHeight="1" x14ac:dyDescent="0.3">
      <c r="B33" s="1259" t="s">
        <v>188</v>
      </c>
      <c r="C33" s="121" t="s">
        <v>236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92">
        <v>0</v>
      </c>
    </row>
    <row r="34" spans="1:13" s="37" customFormat="1" ht="18.75" hidden="1" customHeight="1" x14ac:dyDescent="0.3">
      <c r="B34" s="1260"/>
      <c r="C34" s="122" t="s">
        <v>237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92">
        <v>0</v>
      </c>
    </row>
    <row r="35" spans="1:13" s="37" customFormat="1" ht="18.75" hidden="1" customHeight="1" x14ac:dyDescent="0.3">
      <c r="B35" s="1261"/>
      <c r="C35" s="123" t="s">
        <v>22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92">
        <v>0</v>
      </c>
    </row>
    <row r="36" spans="1:13" s="37" customFormat="1" ht="18.75" hidden="1" customHeight="1" x14ac:dyDescent="0.3">
      <c r="B36" s="1259" t="s">
        <v>189</v>
      </c>
      <c r="C36" s="121" t="s">
        <v>236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92">
        <v>0</v>
      </c>
    </row>
    <row r="37" spans="1:13" s="37" customFormat="1" ht="18.75" hidden="1" customHeight="1" x14ac:dyDescent="0.3">
      <c r="B37" s="1260"/>
      <c r="C37" s="122" t="s">
        <v>237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92">
        <v>0</v>
      </c>
    </row>
    <row r="38" spans="1:13" s="37" customFormat="1" ht="18.75" hidden="1" customHeight="1" x14ac:dyDescent="0.3">
      <c r="B38" s="1261"/>
      <c r="C38" s="123" t="s">
        <v>22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92">
        <v>0</v>
      </c>
    </row>
    <row r="39" spans="1:13" s="37" customFormat="1" ht="18.75" hidden="1" customHeight="1" x14ac:dyDescent="0.3">
      <c r="B39" s="1259" t="s">
        <v>190</v>
      </c>
      <c r="C39" s="121" t="s">
        <v>236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92">
        <v>0</v>
      </c>
    </row>
    <row r="40" spans="1:13" s="37" customFormat="1" ht="18.75" hidden="1" customHeight="1" x14ac:dyDescent="0.3">
      <c r="B40" s="1260"/>
      <c r="C40" s="122" t="s">
        <v>237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92">
        <v>0</v>
      </c>
    </row>
    <row r="41" spans="1:13" s="37" customFormat="1" ht="18.75" hidden="1" customHeight="1" x14ac:dyDescent="0.3">
      <c r="B41" s="1261"/>
      <c r="C41" s="123" t="s">
        <v>22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92">
        <v>0</v>
      </c>
    </row>
    <row r="42" spans="1:13" s="37" customFormat="1" ht="18.75" hidden="1" customHeight="1" x14ac:dyDescent="0.3">
      <c r="B42" s="1259" t="s">
        <v>191</v>
      </c>
      <c r="C42" s="121" t="s">
        <v>236</v>
      </c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92">
        <v>0</v>
      </c>
    </row>
    <row r="43" spans="1:13" s="37" customFormat="1" ht="18.75" hidden="1" customHeight="1" x14ac:dyDescent="0.3">
      <c r="B43" s="1260"/>
      <c r="C43" s="122" t="s">
        <v>237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92">
        <v>0</v>
      </c>
    </row>
    <row r="44" spans="1:13" s="37" customFormat="1" ht="18.75" hidden="1" customHeight="1" x14ac:dyDescent="0.3">
      <c r="B44" s="1262"/>
      <c r="C44" s="722" t="s">
        <v>22</v>
      </c>
      <c r="D44" s="438">
        <v>0</v>
      </c>
      <c r="E44" s="438">
        <v>0</v>
      </c>
      <c r="F44" s="438">
        <v>0</v>
      </c>
      <c r="G44" s="438">
        <v>0</v>
      </c>
      <c r="H44" s="438">
        <v>0</v>
      </c>
      <c r="I44" s="438">
        <v>0</v>
      </c>
      <c r="J44" s="438">
        <v>0</v>
      </c>
      <c r="K44" s="438">
        <v>0</v>
      </c>
      <c r="L44" s="438">
        <v>0</v>
      </c>
      <c r="M44" s="831">
        <v>0</v>
      </c>
    </row>
    <row r="45" spans="1:13" s="37" customFormat="1" ht="23.25" customHeight="1" x14ac:dyDescent="0.3">
      <c r="A45" s="1242">
        <v>1</v>
      </c>
      <c r="B45" s="1252" t="s">
        <v>192</v>
      </c>
      <c r="C45" s="723" t="s">
        <v>35</v>
      </c>
      <c r="D45" s="434">
        <v>0</v>
      </c>
      <c r="E45" s="434">
        <v>0</v>
      </c>
      <c r="F45" s="434">
        <v>0</v>
      </c>
      <c r="G45" s="434">
        <v>4</v>
      </c>
      <c r="H45" s="434">
        <v>0</v>
      </c>
      <c r="I45" s="434">
        <v>0</v>
      </c>
      <c r="J45" s="434">
        <v>0</v>
      </c>
      <c r="K45" s="434">
        <v>0</v>
      </c>
      <c r="L45" s="434">
        <v>0</v>
      </c>
      <c r="M45" s="832">
        <v>4</v>
      </c>
    </row>
    <row r="46" spans="1:13" s="37" customFormat="1" ht="23.25" customHeight="1" x14ac:dyDescent="0.3">
      <c r="A46" s="1243"/>
      <c r="B46" s="1249"/>
      <c r="C46" s="122" t="s">
        <v>36</v>
      </c>
      <c r="D46" s="117">
        <v>0</v>
      </c>
      <c r="E46" s="117">
        <v>0</v>
      </c>
      <c r="F46" s="117">
        <v>0</v>
      </c>
      <c r="G46" s="117">
        <v>3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833">
        <v>3</v>
      </c>
    </row>
    <row r="47" spans="1:13" s="37" customFormat="1" ht="23.25" customHeight="1" x14ac:dyDescent="0.3">
      <c r="A47" s="1244"/>
      <c r="B47" s="1251"/>
      <c r="C47" s="724" t="s">
        <v>22</v>
      </c>
      <c r="D47" s="436">
        <v>0</v>
      </c>
      <c r="E47" s="436">
        <v>0</v>
      </c>
      <c r="F47" s="436">
        <v>0</v>
      </c>
      <c r="G47" s="436">
        <v>7</v>
      </c>
      <c r="H47" s="436">
        <v>0</v>
      </c>
      <c r="I47" s="436">
        <v>0</v>
      </c>
      <c r="J47" s="436">
        <v>0</v>
      </c>
      <c r="K47" s="436">
        <v>0</v>
      </c>
      <c r="L47" s="436">
        <v>0</v>
      </c>
      <c r="M47" s="834">
        <v>7</v>
      </c>
    </row>
    <row r="48" spans="1:13" s="37" customFormat="1" ht="15.75" hidden="1" customHeight="1" x14ac:dyDescent="0.3">
      <c r="A48" s="26"/>
      <c r="B48" s="1252" t="s">
        <v>193</v>
      </c>
      <c r="C48" s="723" t="s">
        <v>35</v>
      </c>
      <c r="D48" s="431">
        <v>0</v>
      </c>
      <c r="E48" s="431">
        <v>0</v>
      </c>
      <c r="F48" s="431">
        <v>0</v>
      </c>
      <c r="G48" s="431">
        <v>0</v>
      </c>
      <c r="H48" s="431">
        <v>0</v>
      </c>
      <c r="I48" s="431">
        <v>0</v>
      </c>
      <c r="J48" s="431">
        <v>0</v>
      </c>
      <c r="K48" s="431">
        <v>0</v>
      </c>
      <c r="L48" s="431">
        <v>0</v>
      </c>
      <c r="M48" s="835">
        <v>0</v>
      </c>
    </row>
    <row r="49" spans="1:13" s="37" customFormat="1" ht="15.75" hidden="1" customHeight="1" x14ac:dyDescent="0.3">
      <c r="A49" s="26"/>
      <c r="B49" s="1249"/>
      <c r="C49" s="122" t="s">
        <v>36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836">
        <v>0</v>
      </c>
    </row>
    <row r="50" spans="1:13" s="37" customFormat="1" ht="15.75" hidden="1" customHeight="1" x14ac:dyDescent="0.3">
      <c r="A50" s="26"/>
      <c r="B50" s="1250"/>
      <c r="C50" s="724" t="s">
        <v>22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836">
        <v>0</v>
      </c>
    </row>
    <row r="51" spans="1:13" s="37" customFormat="1" ht="15.75" hidden="1" customHeight="1" x14ac:dyDescent="0.3">
      <c r="A51" s="26"/>
      <c r="B51" s="1248" t="s">
        <v>194</v>
      </c>
      <c r="C51" s="723" t="s">
        <v>35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836">
        <v>0</v>
      </c>
    </row>
    <row r="52" spans="1:13" s="37" customFormat="1" ht="15.75" hidden="1" customHeight="1" x14ac:dyDescent="0.3">
      <c r="A52" s="26"/>
      <c r="B52" s="1249"/>
      <c r="C52" s="122" t="s">
        <v>36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836">
        <v>0</v>
      </c>
    </row>
    <row r="53" spans="1:13" s="37" customFormat="1" ht="15.75" hidden="1" customHeight="1" x14ac:dyDescent="0.3">
      <c r="A53" s="26"/>
      <c r="B53" s="1250"/>
      <c r="C53" s="724" t="s">
        <v>22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836">
        <v>0</v>
      </c>
    </row>
    <row r="54" spans="1:13" s="37" customFormat="1" ht="15.75" hidden="1" customHeight="1" x14ac:dyDescent="0.3">
      <c r="A54" s="26"/>
      <c r="B54" s="1248" t="s">
        <v>195</v>
      </c>
      <c r="C54" s="723" t="s">
        <v>35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836">
        <v>0</v>
      </c>
    </row>
    <row r="55" spans="1:13" s="37" customFormat="1" hidden="1" x14ac:dyDescent="0.3">
      <c r="A55" s="26"/>
      <c r="B55" s="1249"/>
      <c r="C55" s="122" t="s">
        <v>36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836">
        <v>0</v>
      </c>
    </row>
    <row r="56" spans="1:13" s="37" customFormat="1" hidden="1" x14ac:dyDescent="0.3">
      <c r="A56" s="26"/>
      <c r="B56" s="1251"/>
      <c r="C56" s="724" t="s">
        <v>22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38">
        <v>0</v>
      </c>
      <c r="J56" s="438">
        <v>0</v>
      </c>
      <c r="K56" s="438">
        <v>0</v>
      </c>
      <c r="L56" s="438">
        <v>0</v>
      </c>
      <c r="M56" s="837">
        <v>0</v>
      </c>
    </row>
    <row r="57" spans="1:13" s="37" customFormat="1" ht="23.25" customHeight="1" x14ac:dyDescent="0.3">
      <c r="A57" s="1242">
        <v>2</v>
      </c>
      <c r="B57" s="1252" t="s">
        <v>196</v>
      </c>
      <c r="C57" s="723" t="s">
        <v>35</v>
      </c>
      <c r="D57" s="434">
        <v>1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832">
        <v>1</v>
      </c>
    </row>
    <row r="58" spans="1:13" s="37" customFormat="1" x14ac:dyDescent="0.3">
      <c r="A58" s="1243"/>
      <c r="B58" s="1249"/>
      <c r="C58" s="122" t="s">
        <v>36</v>
      </c>
      <c r="D58" s="117">
        <v>0</v>
      </c>
      <c r="E58" s="117">
        <v>0</v>
      </c>
      <c r="F58" s="117">
        <v>1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833">
        <v>1</v>
      </c>
    </row>
    <row r="59" spans="1:13" s="37" customFormat="1" x14ac:dyDescent="0.3">
      <c r="A59" s="1244"/>
      <c r="B59" s="1251"/>
      <c r="C59" s="724" t="s">
        <v>22</v>
      </c>
      <c r="D59" s="436">
        <v>1</v>
      </c>
      <c r="E59" s="436">
        <v>0</v>
      </c>
      <c r="F59" s="436">
        <v>1</v>
      </c>
      <c r="G59" s="436">
        <v>0</v>
      </c>
      <c r="H59" s="436">
        <v>0</v>
      </c>
      <c r="I59" s="436">
        <v>0</v>
      </c>
      <c r="J59" s="436">
        <v>0</v>
      </c>
      <c r="K59" s="436">
        <v>0</v>
      </c>
      <c r="L59" s="436">
        <v>0</v>
      </c>
      <c r="M59" s="834">
        <v>2</v>
      </c>
    </row>
    <row r="60" spans="1:13" s="37" customFormat="1" ht="15.75" hidden="1" customHeight="1" x14ac:dyDescent="0.3">
      <c r="A60" s="1242">
        <v>3</v>
      </c>
      <c r="B60" s="1252" t="s">
        <v>197</v>
      </c>
      <c r="C60" s="723" t="s">
        <v>35</v>
      </c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835">
        <v>0</v>
      </c>
    </row>
    <row r="61" spans="1:13" s="37" customFormat="1" hidden="1" x14ac:dyDescent="0.3">
      <c r="A61" s="1243"/>
      <c r="B61" s="1249"/>
      <c r="C61" s="122" t="s">
        <v>36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836">
        <v>0</v>
      </c>
    </row>
    <row r="62" spans="1:13" s="37" customFormat="1" hidden="1" x14ac:dyDescent="0.3">
      <c r="A62" s="1244"/>
      <c r="B62" s="1250"/>
      <c r="C62" s="724" t="s">
        <v>22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836">
        <v>0</v>
      </c>
    </row>
    <row r="63" spans="1:13" s="37" customFormat="1" ht="15.75" hidden="1" customHeight="1" x14ac:dyDescent="0.3">
      <c r="A63" s="1242">
        <v>4</v>
      </c>
      <c r="B63" s="1248" t="s">
        <v>198</v>
      </c>
      <c r="C63" s="723" t="s">
        <v>35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836">
        <v>0</v>
      </c>
    </row>
    <row r="64" spans="1:13" s="37" customFormat="1" hidden="1" x14ac:dyDescent="0.3">
      <c r="A64" s="1243"/>
      <c r="B64" s="1249"/>
      <c r="C64" s="122" t="s">
        <v>36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836">
        <v>0</v>
      </c>
    </row>
    <row r="65" spans="1:13" s="37" customFormat="1" hidden="1" x14ac:dyDescent="0.3">
      <c r="A65" s="1244"/>
      <c r="B65" s="1250"/>
      <c r="C65" s="724" t="s">
        <v>22</v>
      </c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836">
        <v>0</v>
      </c>
    </row>
    <row r="66" spans="1:13" s="37" customFormat="1" ht="15.75" hidden="1" customHeight="1" x14ac:dyDescent="0.3">
      <c r="A66" s="1242">
        <v>5</v>
      </c>
      <c r="B66" s="1248" t="s">
        <v>199</v>
      </c>
      <c r="C66" s="723" t="s">
        <v>35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836">
        <v>0</v>
      </c>
    </row>
    <row r="67" spans="1:13" s="37" customFormat="1" hidden="1" x14ac:dyDescent="0.3">
      <c r="A67" s="1243"/>
      <c r="B67" s="1249"/>
      <c r="C67" s="122" t="s">
        <v>36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836">
        <v>0</v>
      </c>
    </row>
    <row r="68" spans="1:13" s="37" customFormat="1" hidden="1" x14ac:dyDescent="0.3">
      <c r="A68" s="1244"/>
      <c r="B68" s="1250"/>
      <c r="C68" s="724" t="s">
        <v>22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836">
        <v>0</v>
      </c>
    </row>
    <row r="69" spans="1:13" s="37" customFormat="1" ht="15.75" hidden="1" customHeight="1" x14ac:dyDescent="0.3">
      <c r="A69" s="1242">
        <v>6</v>
      </c>
      <c r="B69" s="1248" t="s">
        <v>200</v>
      </c>
      <c r="C69" s="723" t="s">
        <v>35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836">
        <v>0</v>
      </c>
    </row>
    <row r="70" spans="1:13" s="37" customFormat="1" hidden="1" x14ac:dyDescent="0.3">
      <c r="A70" s="1243"/>
      <c r="B70" s="1249"/>
      <c r="C70" s="122" t="s">
        <v>36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836">
        <v>0</v>
      </c>
    </row>
    <row r="71" spans="1:13" s="37" customFormat="1" hidden="1" x14ac:dyDescent="0.3">
      <c r="A71" s="1244"/>
      <c r="B71" s="1250"/>
      <c r="C71" s="724" t="s">
        <v>22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836">
        <v>0</v>
      </c>
    </row>
    <row r="72" spans="1:13" s="37" customFormat="1" ht="15.75" hidden="1" customHeight="1" x14ac:dyDescent="0.3">
      <c r="A72" s="1242">
        <v>7</v>
      </c>
      <c r="B72" s="1248" t="s">
        <v>201</v>
      </c>
      <c r="C72" s="723" t="s">
        <v>35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836">
        <v>0</v>
      </c>
    </row>
    <row r="73" spans="1:13" s="37" customFormat="1" hidden="1" x14ac:dyDescent="0.3">
      <c r="A73" s="1243"/>
      <c r="B73" s="1249"/>
      <c r="C73" s="122" t="s">
        <v>36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836">
        <v>0</v>
      </c>
    </row>
    <row r="74" spans="1:13" s="37" customFormat="1" hidden="1" x14ac:dyDescent="0.3">
      <c r="A74" s="1244"/>
      <c r="B74" s="1250"/>
      <c r="C74" s="724" t="s">
        <v>22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836">
        <v>0</v>
      </c>
    </row>
    <row r="75" spans="1:13" s="37" customFormat="1" ht="15.75" hidden="1" customHeight="1" x14ac:dyDescent="0.3">
      <c r="A75" s="1242">
        <v>8</v>
      </c>
      <c r="B75" s="1248" t="s">
        <v>202</v>
      </c>
      <c r="C75" s="723" t="s">
        <v>35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836">
        <v>0</v>
      </c>
    </row>
    <row r="76" spans="1:13" s="37" customFormat="1" hidden="1" x14ac:dyDescent="0.3">
      <c r="A76" s="1243"/>
      <c r="B76" s="1249"/>
      <c r="C76" s="122" t="s">
        <v>36</v>
      </c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836">
        <v>0</v>
      </c>
    </row>
    <row r="77" spans="1:13" s="37" customFormat="1" hidden="1" x14ac:dyDescent="0.3">
      <c r="A77" s="1244"/>
      <c r="B77" s="1250"/>
      <c r="C77" s="724" t="s">
        <v>22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836">
        <v>0</v>
      </c>
    </row>
    <row r="78" spans="1:13" s="37" customFormat="1" ht="15.75" hidden="1" customHeight="1" x14ac:dyDescent="0.3">
      <c r="A78" s="1242">
        <v>9</v>
      </c>
      <c r="B78" s="1248" t="s">
        <v>203</v>
      </c>
      <c r="C78" s="723" t="s">
        <v>35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836">
        <v>0</v>
      </c>
    </row>
    <row r="79" spans="1:13" s="37" customFormat="1" hidden="1" x14ac:dyDescent="0.3">
      <c r="A79" s="1243"/>
      <c r="B79" s="1249"/>
      <c r="C79" s="122" t="s">
        <v>36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836">
        <v>0</v>
      </c>
    </row>
    <row r="80" spans="1:13" s="37" customFormat="1" hidden="1" x14ac:dyDescent="0.3">
      <c r="A80" s="1244"/>
      <c r="B80" s="1250"/>
      <c r="C80" s="724" t="s">
        <v>22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836">
        <v>0</v>
      </c>
    </row>
    <row r="81" spans="1:13" s="37" customFormat="1" ht="15.75" hidden="1" customHeight="1" x14ac:dyDescent="0.3">
      <c r="A81" s="1242">
        <v>10</v>
      </c>
      <c r="B81" s="1248" t="s">
        <v>204</v>
      </c>
      <c r="C81" s="723" t="s">
        <v>35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836">
        <v>0</v>
      </c>
    </row>
    <row r="82" spans="1:13" s="37" customFormat="1" hidden="1" x14ac:dyDescent="0.3">
      <c r="A82" s="1243"/>
      <c r="B82" s="1249"/>
      <c r="C82" s="122" t="s">
        <v>36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836">
        <v>0</v>
      </c>
    </row>
    <row r="83" spans="1:13" s="37" customFormat="1" hidden="1" x14ac:dyDescent="0.3">
      <c r="A83" s="1244"/>
      <c r="B83" s="1250"/>
      <c r="C83" s="724" t="s">
        <v>22</v>
      </c>
      <c r="D83" s="117">
        <v>0</v>
      </c>
      <c r="E83" s="117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836">
        <v>0</v>
      </c>
    </row>
    <row r="84" spans="1:13" s="37" customFormat="1" ht="15.75" hidden="1" customHeight="1" x14ac:dyDescent="0.3">
      <c r="A84" s="1242">
        <v>11</v>
      </c>
      <c r="B84" s="1248" t="s">
        <v>205</v>
      </c>
      <c r="C84" s="723" t="s">
        <v>35</v>
      </c>
      <c r="D84" s="117">
        <v>0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836">
        <v>0</v>
      </c>
    </row>
    <row r="85" spans="1:13" s="37" customFormat="1" hidden="1" x14ac:dyDescent="0.3">
      <c r="A85" s="1243"/>
      <c r="B85" s="1249"/>
      <c r="C85" s="122" t="s">
        <v>36</v>
      </c>
      <c r="D85" s="117">
        <v>0</v>
      </c>
      <c r="E85" s="117">
        <v>0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836">
        <v>0</v>
      </c>
    </row>
    <row r="86" spans="1:13" s="37" customFormat="1" hidden="1" x14ac:dyDescent="0.3">
      <c r="A86" s="1244"/>
      <c r="B86" s="1250"/>
      <c r="C86" s="724" t="s">
        <v>22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836">
        <v>0</v>
      </c>
    </row>
    <row r="87" spans="1:13" s="37" customFormat="1" ht="15.75" hidden="1" customHeight="1" x14ac:dyDescent="0.3">
      <c r="A87" s="1242">
        <v>12</v>
      </c>
      <c r="B87" s="1248" t="s">
        <v>206</v>
      </c>
      <c r="C87" s="723" t="s">
        <v>35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836">
        <v>0</v>
      </c>
    </row>
    <row r="88" spans="1:13" s="37" customFormat="1" hidden="1" x14ac:dyDescent="0.3">
      <c r="A88" s="1243"/>
      <c r="B88" s="1249"/>
      <c r="C88" s="122" t="s">
        <v>36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836">
        <v>0</v>
      </c>
    </row>
    <row r="89" spans="1:13" s="37" customFormat="1" hidden="1" x14ac:dyDescent="0.3">
      <c r="A89" s="1244"/>
      <c r="B89" s="1250"/>
      <c r="C89" s="724" t="s">
        <v>22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836">
        <v>0</v>
      </c>
    </row>
    <row r="90" spans="1:13" s="37" customFormat="1" ht="15.75" hidden="1" customHeight="1" x14ac:dyDescent="0.3">
      <c r="A90" s="1242">
        <v>13</v>
      </c>
      <c r="B90" s="1248" t="s">
        <v>207</v>
      </c>
      <c r="C90" s="723" t="s">
        <v>35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836">
        <v>0</v>
      </c>
    </row>
    <row r="91" spans="1:13" s="37" customFormat="1" hidden="1" x14ac:dyDescent="0.3">
      <c r="A91" s="1243"/>
      <c r="B91" s="1249"/>
      <c r="C91" s="122" t="s">
        <v>36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836">
        <v>0</v>
      </c>
    </row>
    <row r="92" spans="1:13" s="37" customFormat="1" hidden="1" x14ac:dyDescent="0.3">
      <c r="A92" s="1244"/>
      <c r="B92" s="1251"/>
      <c r="C92" s="724" t="s">
        <v>22</v>
      </c>
      <c r="D92" s="438">
        <v>0</v>
      </c>
      <c r="E92" s="438">
        <v>0</v>
      </c>
      <c r="F92" s="438">
        <v>0</v>
      </c>
      <c r="G92" s="438">
        <v>0</v>
      </c>
      <c r="H92" s="438">
        <v>0</v>
      </c>
      <c r="I92" s="438">
        <v>0</v>
      </c>
      <c r="J92" s="438">
        <v>0</v>
      </c>
      <c r="K92" s="438">
        <v>0</v>
      </c>
      <c r="L92" s="438">
        <v>0</v>
      </c>
      <c r="M92" s="837">
        <v>0</v>
      </c>
    </row>
    <row r="93" spans="1:13" s="37" customFormat="1" ht="23.25" customHeight="1" x14ac:dyDescent="0.3">
      <c r="A93" s="1242">
        <v>14</v>
      </c>
      <c r="B93" s="1252" t="s">
        <v>208</v>
      </c>
      <c r="C93" s="723" t="s">
        <v>35</v>
      </c>
      <c r="D93" s="434">
        <v>0</v>
      </c>
      <c r="E93" s="434">
        <v>1</v>
      </c>
      <c r="F93" s="434">
        <v>0</v>
      </c>
      <c r="G93" s="434">
        <v>0</v>
      </c>
      <c r="H93" s="434">
        <v>0</v>
      </c>
      <c r="I93" s="434">
        <v>0</v>
      </c>
      <c r="J93" s="434">
        <v>2</v>
      </c>
      <c r="K93" s="434">
        <v>0</v>
      </c>
      <c r="L93" s="434">
        <v>0</v>
      </c>
      <c r="M93" s="832">
        <f>E93+J93</f>
        <v>3</v>
      </c>
    </row>
    <row r="94" spans="1:13" s="37" customFormat="1" x14ac:dyDescent="0.3">
      <c r="A94" s="1243"/>
      <c r="B94" s="1249"/>
      <c r="C94" s="122" t="s">
        <v>36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1</v>
      </c>
      <c r="K94" s="117">
        <v>0</v>
      </c>
      <c r="L94" s="117">
        <v>0</v>
      </c>
      <c r="M94" s="833">
        <v>1</v>
      </c>
    </row>
    <row r="95" spans="1:13" s="37" customFormat="1" x14ac:dyDescent="0.3">
      <c r="A95" s="1244"/>
      <c r="B95" s="1251"/>
      <c r="C95" s="724" t="s">
        <v>22</v>
      </c>
      <c r="D95" s="436">
        <v>0</v>
      </c>
      <c r="E95" s="436">
        <v>1</v>
      </c>
      <c r="F95" s="436">
        <v>0</v>
      </c>
      <c r="G95" s="436">
        <v>0</v>
      </c>
      <c r="H95" s="436">
        <v>0</v>
      </c>
      <c r="I95" s="436">
        <v>0</v>
      </c>
      <c r="J95" s="436">
        <v>3</v>
      </c>
      <c r="K95" s="436">
        <v>0</v>
      </c>
      <c r="L95" s="436">
        <v>0</v>
      </c>
      <c r="M95" s="834">
        <v>4</v>
      </c>
    </row>
    <row r="96" spans="1:13" s="37" customFormat="1" ht="23.25" customHeight="1" x14ac:dyDescent="0.3">
      <c r="A96" s="1253" t="s">
        <v>258</v>
      </c>
      <c r="B96" s="1254"/>
      <c r="C96" s="814" t="s">
        <v>35</v>
      </c>
      <c r="D96" s="733">
        <f>D45+D57+D93</f>
        <v>1</v>
      </c>
      <c r="E96" s="733">
        <f t="shared" ref="E96:L96" si="0">E45+E57+E93</f>
        <v>1</v>
      </c>
      <c r="F96" s="733">
        <f t="shared" si="0"/>
        <v>0</v>
      </c>
      <c r="G96" s="733">
        <f t="shared" si="0"/>
        <v>4</v>
      </c>
      <c r="H96" s="733">
        <f t="shared" si="0"/>
        <v>0</v>
      </c>
      <c r="I96" s="733">
        <f t="shared" si="0"/>
        <v>0</v>
      </c>
      <c r="J96" s="733">
        <f t="shared" si="0"/>
        <v>2</v>
      </c>
      <c r="K96" s="733">
        <f t="shared" si="0"/>
        <v>0</v>
      </c>
      <c r="L96" s="733">
        <f t="shared" si="0"/>
        <v>0</v>
      </c>
      <c r="M96" s="838">
        <f>M45+M57+M93</f>
        <v>8</v>
      </c>
    </row>
    <row r="97" spans="1:13" s="37" customFormat="1" x14ac:dyDescent="0.3">
      <c r="A97" s="1255"/>
      <c r="B97" s="1256"/>
      <c r="C97" s="815" t="s">
        <v>36</v>
      </c>
      <c r="D97" s="733">
        <f t="shared" ref="D97:L98" si="1">D46+D58+D94</f>
        <v>0</v>
      </c>
      <c r="E97" s="733">
        <f t="shared" si="1"/>
        <v>0</v>
      </c>
      <c r="F97" s="733">
        <f t="shared" si="1"/>
        <v>1</v>
      </c>
      <c r="G97" s="733">
        <f t="shared" si="1"/>
        <v>3</v>
      </c>
      <c r="H97" s="733">
        <f t="shared" si="1"/>
        <v>0</v>
      </c>
      <c r="I97" s="733">
        <f t="shared" si="1"/>
        <v>0</v>
      </c>
      <c r="J97" s="733">
        <f t="shared" si="1"/>
        <v>1</v>
      </c>
      <c r="K97" s="733">
        <f t="shared" si="1"/>
        <v>0</v>
      </c>
      <c r="L97" s="733">
        <f t="shared" si="1"/>
        <v>0</v>
      </c>
      <c r="M97" s="833">
        <f>M46+M94</f>
        <v>4</v>
      </c>
    </row>
    <row r="98" spans="1:13" s="37" customFormat="1" x14ac:dyDescent="0.3">
      <c r="A98" s="1257"/>
      <c r="B98" s="1258"/>
      <c r="C98" s="816" t="s">
        <v>22</v>
      </c>
      <c r="D98" s="733">
        <f t="shared" si="1"/>
        <v>1</v>
      </c>
      <c r="E98" s="733">
        <f t="shared" si="1"/>
        <v>1</v>
      </c>
      <c r="F98" s="733">
        <f t="shared" si="1"/>
        <v>1</v>
      </c>
      <c r="G98" s="733">
        <f t="shared" si="1"/>
        <v>7</v>
      </c>
      <c r="H98" s="733">
        <f t="shared" si="1"/>
        <v>0</v>
      </c>
      <c r="I98" s="733">
        <f t="shared" si="1"/>
        <v>0</v>
      </c>
      <c r="J98" s="733">
        <f t="shared" si="1"/>
        <v>3</v>
      </c>
      <c r="K98" s="733">
        <f t="shared" si="1"/>
        <v>0</v>
      </c>
      <c r="L98" s="733">
        <f t="shared" si="1"/>
        <v>0</v>
      </c>
      <c r="M98" s="834">
        <f>M47+M59+M95</f>
        <v>13</v>
      </c>
    </row>
    <row r="99" spans="1:13" s="37" customFormat="1" ht="23.25" customHeight="1" x14ac:dyDescent="0.3">
      <c r="A99" s="1242">
        <v>15</v>
      </c>
      <c r="B99" s="1245" t="s">
        <v>210</v>
      </c>
      <c r="C99" s="817" t="s">
        <v>35</v>
      </c>
      <c r="D99" s="434">
        <v>0</v>
      </c>
      <c r="E99" s="434">
        <v>0</v>
      </c>
      <c r="F99" s="434">
        <v>0</v>
      </c>
      <c r="G99" s="434">
        <v>2</v>
      </c>
      <c r="H99" s="434">
        <v>0</v>
      </c>
      <c r="I99" s="434">
        <v>0</v>
      </c>
      <c r="J99" s="434">
        <v>0</v>
      </c>
      <c r="K99" s="434">
        <v>0</v>
      </c>
      <c r="L99" s="434">
        <v>0</v>
      </c>
      <c r="M99" s="832">
        <v>2</v>
      </c>
    </row>
    <row r="100" spans="1:13" s="37" customFormat="1" x14ac:dyDescent="0.3">
      <c r="A100" s="1243"/>
      <c r="B100" s="1246"/>
      <c r="C100" s="818" t="s">
        <v>36</v>
      </c>
      <c r="D100" s="117">
        <v>0</v>
      </c>
      <c r="E100" s="117">
        <v>6</v>
      </c>
      <c r="F100" s="117">
        <v>0</v>
      </c>
      <c r="G100" s="117">
        <v>6</v>
      </c>
      <c r="H100" s="117">
        <v>0</v>
      </c>
      <c r="I100" s="117">
        <v>0</v>
      </c>
      <c r="J100" s="117">
        <v>1</v>
      </c>
      <c r="K100" s="117">
        <v>0</v>
      </c>
      <c r="L100" s="117">
        <v>0</v>
      </c>
      <c r="M100" s="833">
        <f>E100+G100+J100</f>
        <v>13</v>
      </c>
    </row>
    <row r="101" spans="1:13" s="37" customFormat="1" x14ac:dyDescent="0.3">
      <c r="A101" s="1244"/>
      <c r="B101" s="1247"/>
      <c r="C101" s="819" t="s">
        <v>22</v>
      </c>
      <c r="D101" s="436">
        <v>0</v>
      </c>
      <c r="E101" s="436">
        <v>6</v>
      </c>
      <c r="F101" s="436">
        <v>0</v>
      </c>
      <c r="G101" s="436">
        <v>8</v>
      </c>
      <c r="H101" s="436">
        <v>0</v>
      </c>
      <c r="I101" s="436">
        <v>0</v>
      </c>
      <c r="J101" s="436">
        <v>1</v>
      </c>
      <c r="K101" s="436">
        <v>0</v>
      </c>
      <c r="L101" s="436">
        <v>0</v>
      </c>
      <c r="M101" s="834">
        <f>E101+G101+J101</f>
        <v>15</v>
      </c>
    </row>
    <row r="102" spans="1:13" s="37" customFormat="1" ht="15.75" hidden="1" customHeight="1" x14ac:dyDescent="0.3">
      <c r="A102" s="1242">
        <v>17</v>
      </c>
      <c r="B102" s="1245" t="s">
        <v>211</v>
      </c>
      <c r="C102" s="820" t="s">
        <v>236</v>
      </c>
      <c r="D102" s="431">
        <v>0</v>
      </c>
      <c r="E102" s="431">
        <v>0</v>
      </c>
      <c r="F102" s="431">
        <v>0</v>
      </c>
      <c r="G102" s="431">
        <v>0</v>
      </c>
      <c r="H102" s="431">
        <v>0</v>
      </c>
      <c r="I102" s="431">
        <v>0</v>
      </c>
      <c r="J102" s="431">
        <v>0</v>
      </c>
      <c r="K102" s="431">
        <v>0</v>
      </c>
      <c r="L102" s="431">
        <v>0</v>
      </c>
      <c r="M102" s="835">
        <v>0</v>
      </c>
    </row>
    <row r="103" spans="1:13" s="37" customFormat="1" hidden="1" x14ac:dyDescent="0.3">
      <c r="A103" s="1243"/>
      <c r="B103" s="1246"/>
      <c r="C103" s="818" t="s">
        <v>237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836">
        <v>0</v>
      </c>
    </row>
    <row r="104" spans="1:13" s="37" customFormat="1" hidden="1" x14ac:dyDescent="0.3">
      <c r="A104" s="1244"/>
      <c r="B104" s="1247"/>
      <c r="C104" s="821" t="s">
        <v>22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836">
        <v>0</v>
      </c>
    </row>
    <row r="105" spans="1:13" s="37" customFormat="1" ht="15.75" hidden="1" customHeight="1" x14ac:dyDescent="0.3">
      <c r="A105" s="1242">
        <v>18</v>
      </c>
      <c r="B105" s="1245" t="s">
        <v>212</v>
      </c>
      <c r="C105" s="822" t="s">
        <v>236</v>
      </c>
      <c r="D105" s="117">
        <v>0</v>
      </c>
      <c r="E105" s="117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836">
        <v>0</v>
      </c>
    </row>
    <row r="106" spans="1:13" s="37" customFormat="1" hidden="1" x14ac:dyDescent="0.3">
      <c r="A106" s="1243"/>
      <c r="B106" s="1246"/>
      <c r="C106" s="818" t="s">
        <v>237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0</v>
      </c>
      <c r="M106" s="836">
        <v>0</v>
      </c>
    </row>
    <row r="107" spans="1:13" s="37" customFormat="1" hidden="1" x14ac:dyDescent="0.3">
      <c r="A107" s="1244"/>
      <c r="B107" s="1247"/>
      <c r="C107" s="821" t="s">
        <v>22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836">
        <v>0</v>
      </c>
    </row>
    <row r="108" spans="1:13" s="37" customFormat="1" ht="15.75" hidden="1" customHeight="1" x14ac:dyDescent="0.3">
      <c r="A108" s="1242">
        <v>19</v>
      </c>
      <c r="B108" s="1245" t="s">
        <v>213</v>
      </c>
      <c r="C108" s="822" t="s">
        <v>236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836">
        <v>0</v>
      </c>
    </row>
    <row r="109" spans="1:13" s="37" customFormat="1" hidden="1" x14ac:dyDescent="0.3">
      <c r="A109" s="1243"/>
      <c r="B109" s="1246"/>
      <c r="C109" s="818" t="s">
        <v>237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836">
        <v>0</v>
      </c>
    </row>
    <row r="110" spans="1:13" s="37" customFormat="1" hidden="1" x14ac:dyDescent="0.3">
      <c r="A110" s="1244"/>
      <c r="B110" s="1247"/>
      <c r="C110" s="821" t="s">
        <v>22</v>
      </c>
      <c r="D110" s="117">
        <v>0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836">
        <v>0</v>
      </c>
    </row>
    <row r="111" spans="1:13" s="37" customFormat="1" ht="15.75" hidden="1" customHeight="1" x14ac:dyDescent="0.3">
      <c r="A111" s="1242">
        <v>20</v>
      </c>
      <c r="B111" s="1245" t="s">
        <v>214</v>
      </c>
      <c r="C111" s="822" t="s">
        <v>236</v>
      </c>
      <c r="D111" s="117">
        <v>0</v>
      </c>
      <c r="E111" s="117">
        <v>0</v>
      </c>
      <c r="F111" s="117">
        <v>0</v>
      </c>
      <c r="G111" s="117">
        <v>0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836">
        <v>0</v>
      </c>
    </row>
    <row r="112" spans="1:13" s="37" customFormat="1" hidden="1" x14ac:dyDescent="0.3">
      <c r="A112" s="1243"/>
      <c r="B112" s="1246"/>
      <c r="C112" s="818" t="s">
        <v>237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836">
        <v>0</v>
      </c>
    </row>
    <row r="113" spans="1:13" s="37" customFormat="1" hidden="1" x14ac:dyDescent="0.3">
      <c r="A113" s="1244"/>
      <c r="B113" s="1247"/>
      <c r="C113" s="821" t="s">
        <v>22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836">
        <v>0</v>
      </c>
    </row>
    <row r="114" spans="1:13" s="37" customFormat="1" ht="15.75" hidden="1" customHeight="1" x14ac:dyDescent="0.3">
      <c r="A114" s="1242">
        <v>21</v>
      </c>
      <c r="B114" s="1245" t="s">
        <v>215</v>
      </c>
      <c r="C114" s="822" t="s">
        <v>236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836">
        <v>0</v>
      </c>
    </row>
    <row r="115" spans="1:13" s="37" customFormat="1" hidden="1" x14ac:dyDescent="0.3">
      <c r="A115" s="1243"/>
      <c r="B115" s="1246"/>
      <c r="C115" s="818" t="s">
        <v>237</v>
      </c>
      <c r="D115" s="117">
        <v>0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836">
        <v>0</v>
      </c>
    </row>
    <row r="116" spans="1:13" s="37" customFormat="1" hidden="1" x14ac:dyDescent="0.3">
      <c r="A116" s="1244"/>
      <c r="B116" s="1247"/>
      <c r="C116" s="821" t="s">
        <v>22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836">
        <v>0</v>
      </c>
    </row>
    <row r="117" spans="1:13" s="37" customFormat="1" ht="15.75" hidden="1" customHeight="1" x14ac:dyDescent="0.3">
      <c r="A117" s="1242">
        <v>22</v>
      </c>
      <c r="B117" s="1245" t="s">
        <v>216</v>
      </c>
      <c r="C117" s="822" t="s">
        <v>236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836">
        <v>0</v>
      </c>
    </row>
    <row r="118" spans="1:13" s="37" customFormat="1" hidden="1" x14ac:dyDescent="0.3">
      <c r="A118" s="1243"/>
      <c r="B118" s="1246"/>
      <c r="C118" s="818" t="s">
        <v>237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836">
        <v>0</v>
      </c>
    </row>
    <row r="119" spans="1:13" s="37" customFormat="1" hidden="1" x14ac:dyDescent="0.3">
      <c r="A119" s="1244"/>
      <c r="B119" s="1247"/>
      <c r="C119" s="821" t="s">
        <v>22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836">
        <v>0</v>
      </c>
    </row>
    <row r="120" spans="1:13" s="37" customFormat="1" ht="15.75" hidden="1" customHeight="1" x14ac:dyDescent="0.3">
      <c r="A120" s="1242">
        <v>23</v>
      </c>
      <c r="B120" s="1245" t="s">
        <v>264</v>
      </c>
      <c r="C120" s="822" t="s">
        <v>236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836">
        <v>0</v>
      </c>
    </row>
    <row r="121" spans="1:13" s="37" customFormat="1" hidden="1" x14ac:dyDescent="0.3">
      <c r="A121" s="1243"/>
      <c r="B121" s="1246"/>
      <c r="C121" s="818" t="s">
        <v>237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836">
        <v>0</v>
      </c>
    </row>
    <row r="122" spans="1:13" s="37" customFormat="1" hidden="1" x14ac:dyDescent="0.3">
      <c r="A122" s="1244"/>
      <c r="B122" s="1247"/>
      <c r="C122" s="821" t="s">
        <v>22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836">
        <v>0</v>
      </c>
    </row>
    <row r="123" spans="1:13" s="37" customFormat="1" ht="15.75" hidden="1" customHeight="1" x14ac:dyDescent="0.3">
      <c r="A123" s="1242">
        <v>24</v>
      </c>
      <c r="B123" s="1245" t="s">
        <v>218</v>
      </c>
      <c r="C123" s="822" t="s">
        <v>236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836">
        <v>0</v>
      </c>
    </row>
    <row r="124" spans="1:13" s="37" customFormat="1" hidden="1" x14ac:dyDescent="0.3">
      <c r="A124" s="1243"/>
      <c r="B124" s="1246"/>
      <c r="C124" s="818" t="s">
        <v>237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836">
        <v>0</v>
      </c>
    </row>
    <row r="125" spans="1:13" s="37" customFormat="1" hidden="1" x14ac:dyDescent="0.3">
      <c r="A125" s="1244"/>
      <c r="B125" s="1247"/>
      <c r="C125" s="821" t="s">
        <v>22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836">
        <v>0</v>
      </c>
    </row>
    <row r="126" spans="1:13" s="37" customFormat="1" ht="23.25" customHeight="1" x14ac:dyDescent="0.3">
      <c r="A126" s="1242">
        <v>16</v>
      </c>
      <c r="B126" s="1245" t="s">
        <v>219</v>
      </c>
      <c r="C126" s="822" t="s">
        <v>35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836">
        <f>SUM(D126:L126)</f>
        <v>1</v>
      </c>
    </row>
    <row r="127" spans="1:13" s="37" customFormat="1" x14ac:dyDescent="0.3">
      <c r="A127" s="1243"/>
      <c r="B127" s="1246"/>
      <c r="C127" s="818" t="s">
        <v>36</v>
      </c>
      <c r="D127" s="117">
        <v>0</v>
      </c>
      <c r="E127" s="117">
        <v>0</v>
      </c>
      <c r="F127" s="117">
        <v>5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836">
        <f t="shared" ref="M127:M128" si="2">SUM(D127:L127)</f>
        <v>5</v>
      </c>
    </row>
    <row r="128" spans="1:13" s="37" customFormat="1" x14ac:dyDescent="0.3">
      <c r="A128" s="1244"/>
      <c r="B128" s="1247"/>
      <c r="C128" s="821" t="s">
        <v>22</v>
      </c>
      <c r="D128" s="117">
        <v>0</v>
      </c>
      <c r="E128" s="117">
        <v>0</v>
      </c>
      <c r="F128" s="117">
        <v>6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836">
        <f t="shared" si="2"/>
        <v>6</v>
      </c>
    </row>
    <row r="129" spans="1:13" s="37" customFormat="1" ht="15.75" hidden="1" customHeight="1" x14ac:dyDescent="0.3">
      <c r="A129" s="1242">
        <v>26</v>
      </c>
      <c r="B129" s="1245" t="s">
        <v>220</v>
      </c>
      <c r="C129" s="822" t="s">
        <v>236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836">
        <v>0</v>
      </c>
    </row>
    <row r="130" spans="1:13" s="37" customFormat="1" hidden="1" x14ac:dyDescent="0.3">
      <c r="A130" s="1243"/>
      <c r="B130" s="1246"/>
      <c r="C130" s="818" t="s">
        <v>237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836">
        <v>0</v>
      </c>
    </row>
    <row r="131" spans="1:13" s="37" customFormat="1" hidden="1" x14ac:dyDescent="0.3">
      <c r="A131" s="1244"/>
      <c r="B131" s="1247"/>
      <c r="C131" s="821" t="s">
        <v>22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836">
        <v>0</v>
      </c>
    </row>
    <row r="132" spans="1:13" s="37" customFormat="1" ht="15.75" hidden="1" customHeight="1" x14ac:dyDescent="0.3">
      <c r="A132" s="1242">
        <v>27</v>
      </c>
      <c r="B132" s="1245" t="s">
        <v>221</v>
      </c>
      <c r="C132" s="822" t="s">
        <v>236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836">
        <v>0</v>
      </c>
    </row>
    <row r="133" spans="1:13" s="37" customFormat="1" hidden="1" x14ac:dyDescent="0.3">
      <c r="A133" s="1243"/>
      <c r="B133" s="1246"/>
      <c r="C133" s="818" t="s">
        <v>237</v>
      </c>
      <c r="D133" s="117">
        <v>0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836">
        <v>0</v>
      </c>
    </row>
    <row r="134" spans="1:13" s="37" customFormat="1" hidden="1" x14ac:dyDescent="0.3">
      <c r="A134" s="1244"/>
      <c r="B134" s="1247"/>
      <c r="C134" s="821" t="s">
        <v>22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836">
        <v>0</v>
      </c>
    </row>
    <row r="135" spans="1:13" s="37" customFormat="1" ht="15.75" hidden="1" customHeight="1" x14ac:dyDescent="0.3">
      <c r="A135" s="1242">
        <v>28</v>
      </c>
      <c r="B135" s="1245" t="s">
        <v>222</v>
      </c>
      <c r="C135" s="822" t="s">
        <v>236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836">
        <v>0</v>
      </c>
    </row>
    <row r="136" spans="1:13" s="37" customFormat="1" hidden="1" x14ac:dyDescent="0.3">
      <c r="A136" s="1243"/>
      <c r="B136" s="1246"/>
      <c r="C136" s="818" t="s">
        <v>237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836">
        <v>0</v>
      </c>
    </row>
    <row r="137" spans="1:13" s="37" customFormat="1" hidden="1" x14ac:dyDescent="0.3">
      <c r="A137" s="1244"/>
      <c r="B137" s="1247"/>
      <c r="C137" s="821" t="s">
        <v>22</v>
      </c>
      <c r="D137" s="117">
        <v>0</v>
      </c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836">
        <v>0</v>
      </c>
    </row>
    <row r="138" spans="1:13" s="37" customFormat="1" ht="15.75" hidden="1" customHeight="1" x14ac:dyDescent="0.3">
      <c r="A138" s="1242">
        <v>29</v>
      </c>
      <c r="B138" s="1245" t="s">
        <v>223</v>
      </c>
      <c r="C138" s="822" t="s">
        <v>236</v>
      </c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117">
        <v>0</v>
      </c>
      <c r="J138" s="117">
        <v>0</v>
      </c>
      <c r="K138" s="117">
        <v>0</v>
      </c>
      <c r="L138" s="117">
        <v>0</v>
      </c>
      <c r="M138" s="836">
        <v>0</v>
      </c>
    </row>
    <row r="139" spans="1:13" s="37" customFormat="1" hidden="1" x14ac:dyDescent="0.3">
      <c r="A139" s="1243"/>
      <c r="B139" s="1246"/>
      <c r="C139" s="818" t="s">
        <v>237</v>
      </c>
      <c r="D139" s="117">
        <v>0</v>
      </c>
      <c r="E139" s="117">
        <v>0</v>
      </c>
      <c r="F139" s="117">
        <v>0</v>
      </c>
      <c r="G139" s="117">
        <v>0</v>
      </c>
      <c r="H139" s="117">
        <v>0</v>
      </c>
      <c r="I139" s="117">
        <v>0</v>
      </c>
      <c r="J139" s="117">
        <v>0</v>
      </c>
      <c r="K139" s="117">
        <v>0</v>
      </c>
      <c r="L139" s="117">
        <v>0</v>
      </c>
      <c r="M139" s="836">
        <v>0</v>
      </c>
    </row>
    <row r="140" spans="1:13" s="37" customFormat="1" hidden="1" x14ac:dyDescent="0.3">
      <c r="A140" s="1244"/>
      <c r="B140" s="1247"/>
      <c r="C140" s="821" t="s">
        <v>22</v>
      </c>
      <c r="D140" s="117">
        <v>0</v>
      </c>
      <c r="E140" s="117">
        <v>0</v>
      </c>
      <c r="F140" s="117">
        <v>0</v>
      </c>
      <c r="G140" s="117">
        <v>0</v>
      </c>
      <c r="H140" s="117">
        <v>0</v>
      </c>
      <c r="I140" s="117">
        <v>0</v>
      </c>
      <c r="J140" s="117">
        <v>0</v>
      </c>
      <c r="K140" s="117">
        <v>0</v>
      </c>
      <c r="L140" s="117">
        <v>0</v>
      </c>
      <c r="M140" s="836">
        <v>0</v>
      </c>
    </row>
    <row r="141" spans="1:13" s="37" customFormat="1" ht="15.75" hidden="1" customHeight="1" x14ac:dyDescent="0.3">
      <c r="A141" s="1242">
        <v>30</v>
      </c>
      <c r="B141" s="1245" t="s">
        <v>224</v>
      </c>
      <c r="C141" s="822" t="s">
        <v>236</v>
      </c>
      <c r="D141" s="117">
        <v>0</v>
      </c>
      <c r="E141" s="117">
        <v>0</v>
      </c>
      <c r="F141" s="117">
        <v>0</v>
      </c>
      <c r="G141" s="117">
        <v>0</v>
      </c>
      <c r="H141" s="117">
        <v>0</v>
      </c>
      <c r="I141" s="117">
        <v>0</v>
      </c>
      <c r="J141" s="117">
        <v>0</v>
      </c>
      <c r="K141" s="117">
        <v>0</v>
      </c>
      <c r="L141" s="117">
        <v>0</v>
      </c>
      <c r="M141" s="836">
        <v>0</v>
      </c>
    </row>
    <row r="142" spans="1:13" s="37" customFormat="1" hidden="1" x14ac:dyDescent="0.3">
      <c r="A142" s="1243"/>
      <c r="B142" s="1246"/>
      <c r="C142" s="818" t="s">
        <v>237</v>
      </c>
      <c r="D142" s="117">
        <v>0</v>
      </c>
      <c r="E142" s="117">
        <v>0</v>
      </c>
      <c r="F142" s="117">
        <v>0</v>
      </c>
      <c r="G142" s="117">
        <v>0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836">
        <v>0</v>
      </c>
    </row>
    <row r="143" spans="1:13" s="37" customFormat="1" hidden="1" x14ac:dyDescent="0.3">
      <c r="A143" s="1244"/>
      <c r="B143" s="1247"/>
      <c r="C143" s="821" t="s">
        <v>22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836">
        <v>0</v>
      </c>
    </row>
    <row r="144" spans="1:13" s="37" customFormat="1" ht="15.75" hidden="1" customHeight="1" x14ac:dyDescent="0.3">
      <c r="A144" s="1242">
        <v>31</v>
      </c>
      <c r="B144" s="1245" t="s">
        <v>225</v>
      </c>
      <c r="C144" s="822" t="s">
        <v>236</v>
      </c>
      <c r="D144" s="117">
        <v>0</v>
      </c>
      <c r="E144" s="117">
        <v>0</v>
      </c>
      <c r="F144" s="117">
        <v>0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836">
        <v>0</v>
      </c>
    </row>
    <row r="145" spans="1:13" s="37" customFormat="1" hidden="1" x14ac:dyDescent="0.3">
      <c r="A145" s="1243"/>
      <c r="B145" s="1246"/>
      <c r="C145" s="818" t="s">
        <v>237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836">
        <v>0</v>
      </c>
    </row>
    <row r="146" spans="1:13" s="37" customFormat="1" hidden="1" x14ac:dyDescent="0.3">
      <c r="A146" s="1244"/>
      <c r="B146" s="1247"/>
      <c r="C146" s="821" t="s">
        <v>22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836">
        <v>0</v>
      </c>
    </row>
    <row r="147" spans="1:13" s="37" customFormat="1" ht="15.75" hidden="1" customHeight="1" x14ac:dyDescent="0.3">
      <c r="A147" s="1242">
        <v>32</v>
      </c>
      <c r="B147" s="1245" t="s">
        <v>226</v>
      </c>
      <c r="C147" s="822" t="s">
        <v>236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836">
        <v>0</v>
      </c>
    </row>
    <row r="148" spans="1:13" s="37" customFormat="1" hidden="1" x14ac:dyDescent="0.3">
      <c r="A148" s="1243"/>
      <c r="B148" s="1246"/>
      <c r="C148" s="818" t="s">
        <v>237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836">
        <v>0</v>
      </c>
    </row>
    <row r="149" spans="1:13" s="37" customFormat="1" hidden="1" x14ac:dyDescent="0.3">
      <c r="A149" s="1244"/>
      <c r="B149" s="1247"/>
      <c r="C149" s="823" t="s">
        <v>22</v>
      </c>
      <c r="D149" s="438">
        <v>0</v>
      </c>
      <c r="E149" s="438">
        <v>0</v>
      </c>
      <c r="F149" s="438">
        <v>0</v>
      </c>
      <c r="G149" s="438">
        <v>0</v>
      </c>
      <c r="H149" s="438">
        <v>0</v>
      </c>
      <c r="I149" s="438">
        <v>0</v>
      </c>
      <c r="J149" s="438">
        <v>0</v>
      </c>
      <c r="K149" s="438">
        <v>0</v>
      </c>
      <c r="L149" s="438">
        <v>0</v>
      </c>
      <c r="M149" s="837">
        <v>0</v>
      </c>
    </row>
    <row r="150" spans="1:13" s="37" customFormat="1" ht="23.25" customHeight="1" x14ac:dyDescent="0.3">
      <c r="A150" s="1242">
        <v>17</v>
      </c>
      <c r="B150" s="1245" t="s">
        <v>227</v>
      </c>
      <c r="C150" s="824" t="s">
        <v>35</v>
      </c>
      <c r="D150" s="434">
        <v>0</v>
      </c>
      <c r="E150" s="434">
        <v>0</v>
      </c>
      <c r="F150" s="434">
        <v>1</v>
      </c>
      <c r="G150" s="434">
        <v>0</v>
      </c>
      <c r="H150" s="434">
        <v>0</v>
      </c>
      <c r="I150" s="434">
        <v>0</v>
      </c>
      <c r="J150" s="434">
        <v>0</v>
      </c>
      <c r="K150" s="434">
        <v>0</v>
      </c>
      <c r="L150" s="434">
        <v>0</v>
      </c>
      <c r="M150" s="832">
        <f>SUM(D150:L150)</f>
        <v>1</v>
      </c>
    </row>
    <row r="151" spans="1:13" s="37" customFormat="1" x14ac:dyDescent="0.3">
      <c r="A151" s="1243"/>
      <c r="B151" s="1246"/>
      <c r="C151" s="825" t="s">
        <v>36</v>
      </c>
      <c r="D151" s="117">
        <v>1</v>
      </c>
      <c r="E151" s="117">
        <v>0</v>
      </c>
      <c r="F151" s="117">
        <v>2</v>
      </c>
      <c r="G151" s="117">
        <v>1</v>
      </c>
      <c r="H151" s="117">
        <v>0</v>
      </c>
      <c r="I151" s="117">
        <v>1</v>
      </c>
      <c r="J151" s="117">
        <v>0</v>
      </c>
      <c r="K151" s="117">
        <v>0</v>
      </c>
      <c r="L151" s="117">
        <v>0</v>
      </c>
      <c r="M151" s="833">
        <f t="shared" ref="M151:M152" si="3">SUM(D151:L151)</f>
        <v>5</v>
      </c>
    </row>
    <row r="152" spans="1:13" s="37" customFormat="1" x14ac:dyDescent="0.3">
      <c r="A152" s="1244"/>
      <c r="B152" s="1247"/>
      <c r="C152" s="826" t="s">
        <v>22</v>
      </c>
      <c r="D152" s="436">
        <v>1</v>
      </c>
      <c r="E152" s="436">
        <v>0</v>
      </c>
      <c r="F152" s="436">
        <v>3</v>
      </c>
      <c r="G152" s="436">
        <v>1</v>
      </c>
      <c r="H152" s="436">
        <v>0</v>
      </c>
      <c r="I152" s="436">
        <v>1</v>
      </c>
      <c r="J152" s="436">
        <v>0</v>
      </c>
      <c r="K152" s="436">
        <v>0</v>
      </c>
      <c r="L152" s="436">
        <v>0</v>
      </c>
      <c r="M152" s="834">
        <f t="shared" si="3"/>
        <v>6</v>
      </c>
    </row>
    <row r="153" spans="1:13" s="37" customFormat="1" ht="23.25" customHeight="1" x14ac:dyDescent="0.3">
      <c r="A153" s="1242">
        <v>18</v>
      </c>
      <c r="B153" s="1245" t="s">
        <v>228</v>
      </c>
      <c r="C153" s="824" t="s">
        <v>35</v>
      </c>
      <c r="D153" s="434">
        <v>0</v>
      </c>
      <c r="E153" s="434">
        <v>0</v>
      </c>
      <c r="F153" s="434">
        <v>0</v>
      </c>
      <c r="G153" s="434">
        <v>0</v>
      </c>
      <c r="H153" s="434">
        <v>0</v>
      </c>
      <c r="I153" s="434">
        <v>0</v>
      </c>
      <c r="J153" s="434">
        <v>0</v>
      </c>
      <c r="K153" s="434">
        <v>0</v>
      </c>
      <c r="L153" s="434">
        <v>0</v>
      </c>
      <c r="M153" s="832">
        <f>SUM(D153:L153)</f>
        <v>0</v>
      </c>
    </row>
    <row r="154" spans="1:13" s="37" customFormat="1" x14ac:dyDescent="0.3">
      <c r="A154" s="1243"/>
      <c r="B154" s="1246"/>
      <c r="C154" s="825" t="s">
        <v>36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833">
        <f t="shared" ref="M154:M155" si="4">SUM(D154:L154)</f>
        <v>1</v>
      </c>
    </row>
    <row r="155" spans="1:13" s="37" customFormat="1" x14ac:dyDescent="0.3">
      <c r="A155" s="1244"/>
      <c r="B155" s="1247"/>
      <c r="C155" s="826" t="s">
        <v>22</v>
      </c>
      <c r="D155" s="436">
        <v>0</v>
      </c>
      <c r="E155" s="436">
        <v>0</v>
      </c>
      <c r="F155" s="436">
        <v>1</v>
      </c>
      <c r="G155" s="436">
        <v>0</v>
      </c>
      <c r="H155" s="436">
        <v>0</v>
      </c>
      <c r="I155" s="436">
        <v>0</v>
      </c>
      <c r="J155" s="436">
        <v>0</v>
      </c>
      <c r="K155" s="436">
        <v>0</v>
      </c>
      <c r="L155" s="436">
        <v>0</v>
      </c>
      <c r="M155" s="834">
        <f t="shared" si="4"/>
        <v>1</v>
      </c>
    </row>
    <row r="156" spans="1:13" s="37" customFormat="1" ht="19.5" customHeight="1" x14ac:dyDescent="0.3">
      <c r="A156" s="1231" t="s">
        <v>416</v>
      </c>
      <c r="B156" s="1232"/>
      <c r="C156" s="827" t="s">
        <v>35</v>
      </c>
      <c r="D156" s="736">
        <v>0</v>
      </c>
      <c r="E156" s="736">
        <v>0</v>
      </c>
      <c r="F156" s="736">
        <v>2</v>
      </c>
      <c r="G156" s="736">
        <v>2</v>
      </c>
      <c r="H156" s="736">
        <v>0</v>
      </c>
      <c r="I156" s="736">
        <v>0</v>
      </c>
      <c r="J156" s="736">
        <v>0</v>
      </c>
      <c r="K156" s="736">
        <v>0</v>
      </c>
      <c r="L156" s="736">
        <v>0</v>
      </c>
      <c r="M156" s="832">
        <f>SUM(D156:L156)</f>
        <v>4</v>
      </c>
    </row>
    <row r="157" spans="1:13" s="37" customFormat="1" x14ac:dyDescent="0.3">
      <c r="A157" s="1233"/>
      <c r="B157" s="1234"/>
      <c r="C157" s="815" t="s">
        <v>36</v>
      </c>
      <c r="D157" s="734">
        <v>1</v>
      </c>
      <c r="E157" s="734">
        <v>6</v>
      </c>
      <c r="F157" s="734">
        <v>8</v>
      </c>
      <c r="G157" s="734">
        <v>7</v>
      </c>
      <c r="H157" s="734">
        <v>0</v>
      </c>
      <c r="I157" s="734">
        <v>1</v>
      </c>
      <c r="J157" s="734">
        <v>1</v>
      </c>
      <c r="K157" s="734">
        <v>0</v>
      </c>
      <c r="L157" s="734">
        <v>0</v>
      </c>
      <c r="M157" s="833">
        <f t="shared" ref="M157:M158" si="5">SUM(D157:L157)</f>
        <v>24</v>
      </c>
    </row>
    <row r="158" spans="1:13" s="37" customFormat="1" x14ac:dyDescent="0.3">
      <c r="A158" s="1235"/>
      <c r="B158" s="1236"/>
      <c r="C158" s="816" t="s">
        <v>22</v>
      </c>
      <c r="D158" s="735">
        <v>1</v>
      </c>
      <c r="E158" s="735">
        <v>6</v>
      </c>
      <c r="F158" s="735">
        <v>10</v>
      </c>
      <c r="G158" s="735">
        <v>9</v>
      </c>
      <c r="H158" s="735">
        <v>0</v>
      </c>
      <c r="I158" s="735">
        <v>1</v>
      </c>
      <c r="J158" s="735">
        <v>1</v>
      </c>
      <c r="K158" s="735">
        <v>0</v>
      </c>
      <c r="L158" s="735">
        <v>0</v>
      </c>
      <c r="M158" s="834">
        <f t="shared" si="5"/>
        <v>28</v>
      </c>
    </row>
    <row r="159" spans="1:13" s="37" customFormat="1" x14ac:dyDescent="0.3">
      <c r="A159" s="1237" t="s">
        <v>350</v>
      </c>
      <c r="B159" s="1238"/>
      <c r="C159" s="828" t="s">
        <v>35</v>
      </c>
      <c r="D159" s="738">
        <v>1</v>
      </c>
      <c r="E159" s="738">
        <v>1</v>
      </c>
      <c r="F159" s="738">
        <v>2</v>
      </c>
      <c r="G159" s="738">
        <v>6</v>
      </c>
      <c r="H159" s="738">
        <v>0</v>
      </c>
      <c r="I159" s="738">
        <v>0</v>
      </c>
      <c r="J159" s="738">
        <v>2</v>
      </c>
      <c r="K159" s="738">
        <v>0</v>
      </c>
      <c r="L159" s="738">
        <v>0</v>
      </c>
      <c r="M159" s="832">
        <f>M96+M156</f>
        <v>12</v>
      </c>
    </row>
    <row r="160" spans="1:13" s="37" customFormat="1" x14ac:dyDescent="0.3">
      <c r="A160" s="1239"/>
      <c r="B160" s="1240"/>
      <c r="C160" s="829" t="s">
        <v>36</v>
      </c>
      <c r="D160" s="424">
        <v>1</v>
      </c>
      <c r="E160" s="424">
        <v>6</v>
      </c>
      <c r="F160" s="424">
        <v>9</v>
      </c>
      <c r="G160" s="424">
        <v>10</v>
      </c>
      <c r="H160" s="424">
        <v>0</v>
      </c>
      <c r="I160" s="424">
        <v>1</v>
      </c>
      <c r="J160" s="424">
        <v>2</v>
      </c>
      <c r="K160" s="424">
        <v>0</v>
      </c>
      <c r="L160" s="424">
        <v>0</v>
      </c>
      <c r="M160" s="833">
        <f t="shared" ref="M160:M161" si="6">M97+M157</f>
        <v>28</v>
      </c>
    </row>
    <row r="161" spans="1:13" s="37" customFormat="1" x14ac:dyDescent="0.3">
      <c r="A161" s="1029"/>
      <c r="B161" s="1241"/>
      <c r="C161" s="830" t="s">
        <v>22</v>
      </c>
      <c r="D161" s="739">
        <v>2</v>
      </c>
      <c r="E161" s="739">
        <v>7</v>
      </c>
      <c r="F161" s="739">
        <v>11</v>
      </c>
      <c r="G161" s="739">
        <v>16</v>
      </c>
      <c r="H161" s="739">
        <v>0</v>
      </c>
      <c r="I161" s="739">
        <v>1</v>
      </c>
      <c r="J161" s="739">
        <v>4</v>
      </c>
      <c r="K161" s="739">
        <v>0</v>
      </c>
      <c r="L161" s="739">
        <v>0</v>
      </c>
      <c r="M161" s="839">
        <f t="shared" si="6"/>
        <v>41</v>
      </c>
    </row>
  </sheetData>
  <mergeCells count="87">
    <mergeCell ref="B1:K1"/>
    <mergeCell ref="B3:B5"/>
    <mergeCell ref="B6:B8"/>
    <mergeCell ref="B9:B11"/>
    <mergeCell ref="B12:B14"/>
    <mergeCell ref="B33:B35"/>
    <mergeCell ref="B36:B38"/>
    <mergeCell ref="B39:B41"/>
    <mergeCell ref="B42:B44"/>
    <mergeCell ref="B15:B17"/>
    <mergeCell ref="B18:B20"/>
    <mergeCell ref="B21:B23"/>
    <mergeCell ref="B24:B26"/>
    <mergeCell ref="B27:B29"/>
    <mergeCell ref="B30:B32"/>
    <mergeCell ref="A45:A47"/>
    <mergeCell ref="B45:B47"/>
    <mergeCell ref="B51:B53"/>
    <mergeCell ref="B54:B56"/>
    <mergeCell ref="A57:A59"/>
    <mergeCell ref="B57:B59"/>
    <mergeCell ref="B48:B50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99:A101"/>
    <mergeCell ref="B99:B101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B98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56:B158"/>
    <mergeCell ref="A159:B161"/>
    <mergeCell ref="A147:A149"/>
    <mergeCell ref="B147:B149"/>
    <mergeCell ref="A150:A152"/>
    <mergeCell ref="B150:B152"/>
    <mergeCell ref="A153:A155"/>
    <mergeCell ref="B153:B155"/>
  </mergeCells>
  <pageMargins left="1.0236220472440944" right="0.15748031496062992" top="0.56999999999999995" bottom="0.35433070866141736" header="0.26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048576"/>
  <sheetViews>
    <sheetView workbookViewId="0">
      <selection activeCell="K8" sqref="K8"/>
    </sheetView>
  </sheetViews>
  <sheetFormatPr defaultRowHeight="21" x14ac:dyDescent="0.35"/>
  <cols>
    <col min="1" max="1" width="4.125" style="912" customWidth="1"/>
    <col min="2" max="2" width="9" style="912"/>
    <col min="3" max="3" width="18.25" style="863" customWidth="1"/>
    <col min="4" max="4" width="20.375" style="913" bestFit="1" customWidth="1"/>
    <col min="5" max="5" width="13.25" style="912" customWidth="1"/>
    <col min="6" max="6" width="9.375" style="913" bestFit="1" customWidth="1"/>
    <col min="7" max="7" width="7.75" style="912" bestFit="1" customWidth="1"/>
    <col min="8" max="8" width="7.875" style="912" bestFit="1" customWidth="1"/>
    <col min="9" max="9" width="10.5" style="912" bestFit="1" customWidth="1"/>
    <col min="10" max="10" width="10.5" style="912" customWidth="1"/>
    <col min="11" max="11" width="12.125" style="912" customWidth="1"/>
    <col min="12" max="12" width="14" style="912" bestFit="1" customWidth="1"/>
    <col min="13" max="13" width="6.25" style="911" bestFit="1" customWidth="1"/>
    <col min="14" max="14" width="8.875" style="911" customWidth="1"/>
    <col min="15" max="15" width="12.25" style="863" customWidth="1"/>
    <col min="16" max="16384" width="9" style="863"/>
  </cols>
  <sheetData>
    <row r="1" spans="1:15" x14ac:dyDescent="0.35">
      <c r="A1" s="859"/>
      <c r="B1" s="913" t="s">
        <v>706</v>
      </c>
      <c r="C1" s="860"/>
      <c r="D1" s="859"/>
      <c r="E1" s="861"/>
      <c r="F1" s="859"/>
      <c r="G1" s="861"/>
      <c r="H1" s="861"/>
      <c r="I1" s="861"/>
      <c r="J1" s="861"/>
      <c r="K1" s="861"/>
      <c r="L1" s="861"/>
      <c r="M1" s="862"/>
      <c r="N1" s="862"/>
      <c r="O1" s="860"/>
    </row>
    <row r="2" spans="1:15" s="865" customFormat="1" ht="51.75" x14ac:dyDescent="0.2">
      <c r="A2" s="914" t="s">
        <v>444</v>
      </c>
      <c r="B2" s="662" t="s">
        <v>262</v>
      </c>
      <c r="C2" s="662" t="s">
        <v>158</v>
      </c>
      <c r="D2" s="662" t="s">
        <v>445</v>
      </c>
      <c r="E2" s="662" t="s">
        <v>446</v>
      </c>
      <c r="F2" s="915" t="s">
        <v>447</v>
      </c>
      <c r="G2" s="916" t="s">
        <v>448</v>
      </c>
      <c r="H2" s="917" t="s">
        <v>449</v>
      </c>
      <c r="I2" s="916" t="s">
        <v>450</v>
      </c>
      <c r="J2" s="916" t="s">
        <v>451</v>
      </c>
      <c r="K2" s="916" t="s">
        <v>452</v>
      </c>
      <c r="L2" s="916" t="s">
        <v>453</v>
      </c>
      <c r="M2" s="916" t="s">
        <v>4</v>
      </c>
      <c r="N2" s="918" t="s">
        <v>454</v>
      </c>
      <c r="O2" s="864"/>
    </row>
    <row r="3" spans="1:15" x14ac:dyDescent="0.35">
      <c r="A3" s="866">
        <v>1</v>
      </c>
      <c r="B3" s="866">
        <v>20012001</v>
      </c>
      <c r="C3" s="867" t="s">
        <v>455</v>
      </c>
      <c r="D3" s="868" t="s">
        <v>456</v>
      </c>
      <c r="E3" s="869" t="s">
        <v>457</v>
      </c>
      <c r="F3" s="870" t="s">
        <v>458</v>
      </c>
      <c r="G3" s="871" t="s">
        <v>459</v>
      </c>
      <c r="H3" s="871">
        <v>20000</v>
      </c>
      <c r="I3" s="871" t="s">
        <v>460</v>
      </c>
      <c r="J3" s="871" t="s">
        <v>460</v>
      </c>
      <c r="K3" s="872" t="s">
        <v>461</v>
      </c>
      <c r="L3" s="869" t="s">
        <v>462</v>
      </c>
      <c r="M3" s="873">
        <v>2675</v>
      </c>
      <c r="N3" s="874">
        <v>111</v>
      </c>
      <c r="O3" s="860"/>
    </row>
    <row r="4" spans="1:15" x14ac:dyDescent="0.35">
      <c r="A4" s="875">
        <v>2</v>
      </c>
      <c r="B4" s="875">
        <v>20012002</v>
      </c>
      <c r="C4" s="876" t="s">
        <v>179</v>
      </c>
      <c r="D4" s="877" t="s">
        <v>463</v>
      </c>
      <c r="E4" s="878" t="s">
        <v>464</v>
      </c>
      <c r="F4" s="879" t="s">
        <v>465</v>
      </c>
      <c r="G4" s="880" t="s">
        <v>459</v>
      </c>
      <c r="H4" s="880">
        <v>20000</v>
      </c>
      <c r="I4" s="880" t="s">
        <v>466</v>
      </c>
      <c r="J4" s="880" t="s">
        <v>467</v>
      </c>
      <c r="K4" s="881" t="s">
        <v>461</v>
      </c>
      <c r="L4" s="878" t="s">
        <v>462</v>
      </c>
      <c r="M4" s="882">
        <v>3772</v>
      </c>
      <c r="N4" s="883">
        <v>184</v>
      </c>
      <c r="O4" s="860"/>
    </row>
    <row r="5" spans="1:15" x14ac:dyDescent="0.35">
      <c r="A5" s="875">
        <v>3</v>
      </c>
      <c r="B5" s="875">
        <v>20012003</v>
      </c>
      <c r="C5" s="876" t="s">
        <v>180</v>
      </c>
      <c r="D5" s="877" t="s">
        <v>468</v>
      </c>
      <c r="E5" s="878" t="s">
        <v>469</v>
      </c>
      <c r="F5" s="884" t="s">
        <v>470</v>
      </c>
      <c r="G5" s="880" t="s">
        <v>459</v>
      </c>
      <c r="H5" s="880">
        <v>20000</v>
      </c>
      <c r="I5" s="880" t="s">
        <v>471</v>
      </c>
      <c r="J5" s="880" t="s">
        <v>472</v>
      </c>
      <c r="K5" s="878" t="s">
        <v>461</v>
      </c>
      <c r="L5" s="878" t="s">
        <v>462</v>
      </c>
      <c r="M5" s="882">
        <v>4113</v>
      </c>
      <c r="N5" s="883">
        <v>173</v>
      </c>
      <c r="O5" s="885"/>
    </row>
    <row r="6" spans="1:15" x14ac:dyDescent="0.35">
      <c r="A6" s="875">
        <v>4</v>
      </c>
      <c r="B6" s="875">
        <v>20012004</v>
      </c>
      <c r="C6" s="876" t="s">
        <v>473</v>
      </c>
      <c r="D6" s="877" t="s">
        <v>474</v>
      </c>
      <c r="E6" s="878" t="s">
        <v>475</v>
      </c>
      <c r="F6" s="884" t="s">
        <v>473</v>
      </c>
      <c r="G6" s="880" t="s">
        <v>459</v>
      </c>
      <c r="H6" s="880">
        <v>20130</v>
      </c>
      <c r="I6" s="880" t="s">
        <v>476</v>
      </c>
      <c r="J6" s="880" t="s">
        <v>477</v>
      </c>
      <c r="K6" s="878" t="s">
        <v>461</v>
      </c>
      <c r="L6" s="878" t="s">
        <v>462</v>
      </c>
      <c r="M6" s="882">
        <v>1594</v>
      </c>
      <c r="N6" s="883">
        <v>88</v>
      </c>
      <c r="O6" s="768"/>
    </row>
    <row r="7" spans="1:15" x14ac:dyDescent="0.35">
      <c r="A7" s="875">
        <v>5</v>
      </c>
      <c r="B7" s="875">
        <v>20012005</v>
      </c>
      <c r="C7" s="876" t="s">
        <v>182</v>
      </c>
      <c r="D7" s="877" t="s">
        <v>478</v>
      </c>
      <c r="E7" s="878" t="s">
        <v>479</v>
      </c>
      <c r="F7" s="884" t="s">
        <v>465</v>
      </c>
      <c r="G7" s="880" t="s">
        <v>459</v>
      </c>
      <c r="H7" s="880">
        <v>20000</v>
      </c>
      <c r="I7" s="880" t="s">
        <v>480</v>
      </c>
      <c r="J7" s="880" t="s">
        <v>481</v>
      </c>
      <c r="K7" s="878" t="s">
        <v>461</v>
      </c>
      <c r="L7" s="878" t="s">
        <v>462</v>
      </c>
      <c r="M7" s="882">
        <v>1797</v>
      </c>
      <c r="N7" s="883">
        <v>103</v>
      </c>
      <c r="O7" s="768"/>
    </row>
    <row r="8" spans="1:15" x14ac:dyDescent="0.35">
      <c r="A8" s="875">
        <v>6</v>
      </c>
      <c r="B8" s="875">
        <v>20012006</v>
      </c>
      <c r="C8" s="876" t="s">
        <v>278</v>
      </c>
      <c r="D8" s="877" t="s">
        <v>482</v>
      </c>
      <c r="E8" s="878" t="s">
        <v>483</v>
      </c>
      <c r="F8" s="884" t="s">
        <v>484</v>
      </c>
      <c r="G8" s="880" t="s">
        <v>459</v>
      </c>
      <c r="H8" s="880">
        <v>20000</v>
      </c>
      <c r="I8" s="880" t="s">
        <v>485</v>
      </c>
      <c r="J8" s="880" t="s">
        <v>486</v>
      </c>
      <c r="K8" s="878" t="s">
        <v>461</v>
      </c>
      <c r="L8" s="878" t="s">
        <v>462</v>
      </c>
      <c r="M8" s="882">
        <v>1018</v>
      </c>
      <c r="N8" s="883">
        <v>50</v>
      </c>
      <c r="O8" s="768"/>
    </row>
    <row r="9" spans="1:15" x14ac:dyDescent="0.35">
      <c r="A9" s="875">
        <v>7</v>
      </c>
      <c r="B9" s="875">
        <v>20012007</v>
      </c>
      <c r="C9" s="876" t="s">
        <v>184</v>
      </c>
      <c r="D9" s="877" t="s">
        <v>487</v>
      </c>
      <c r="E9" s="878" t="s">
        <v>488</v>
      </c>
      <c r="F9" s="884" t="s">
        <v>489</v>
      </c>
      <c r="G9" s="880" t="s">
        <v>459</v>
      </c>
      <c r="H9" s="880">
        <v>20000</v>
      </c>
      <c r="I9" s="880" t="s">
        <v>490</v>
      </c>
      <c r="J9" s="880" t="s">
        <v>491</v>
      </c>
      <c r="K9" s="878" t="s">
        <v>461</v>
      </c>
      <c r="L9" s="878" t="s">
        <v>492</v>
      </c>
      <c r="M9" s="886">
        <v>186</v>
      </c>
      <c r="N9" s="883">
        <v>21</v>
      </c>
      <c r="O9" s="860"/>
    </row>
    <row r="10" spans="1:15" x14ac:dyDescent="0.35">
      <c r="A10" s="875">
        <v>8</v>
      </c>
      <c r="B10" s="875">
        <v>20012009</v>
      </c>
      <c r="C10" s="876" t="s">
        <v>493</v>
      </c>
      <c r="D10" s="877" t="s">
        <v>494</v>
      </c>
      <c r="E10" s="878" t="s">
        <v>495</v>
      </c>
      <c r="F10" s="884" t="s">
        <v>496</v>
      </c>
      <c r="G10" s="880" t="s">
        <v>496</v>
      </c>
      <c r="H10" s="880">
        <v>20170</v>
      </c>
      <c r="I10" s="880" t="s">
        <v>497</v>
      </c>
      <c r="J10" s="880" t="s">
        <v>498</v>
      </c>
      <c r="K10" s="878" t="s">
        <v>461</v>
      </c>
      <c r="L10" s="878" t="s">
        <v>462</v>
      </c>
      <c r="M10" s="882">
        <v>3284</v>
      </c>
      <c r="N10" s="883">
        <v>164</v>
      </c>
      <c r="O10" s="860"/>
    </row>
    <row r="11" spans="1:15" x14ac:dyDescent="0.35">
      <c r="A11" s="875">
        <v>9</v>
      </c>
      <c r="B11" s="875">
        <v>20012010</v>
      </c>
      <c r="C11" s="876" t="s">
        <v>499</v>
      </c>
      <c r="D11" s="877" t="s">
        <v>500</v>
      </c>
      <c r="E11" s="878" t="s">
        <v>501</v>
      </c>
      <c r="F11" s="884" t="s">
        <v>502</v>
      </c>
      <c r="G11" s="880" t="s">
        <v>496</v>
      </c>
      <c r="H11" s="880">
        <v>20220</v>
      </c>
      <c r="I11" s="880" t="s">
        <v>503</v>
      </c>
      <c r="J11" s="880" t="s">
        <v>504</v>
      </c>
      <c r="K11" s="878" t="s">
        <v>461</v>
      </c>
      <c r="L11" s="878" t="s">
        <v>492</v>
      </c>
      <c r="M11" s="886">
        <v>536</v>
      </c>
      <c r="N11" s="883">
        <v>31</v>
      </c>
      <c r="O11" s="860"/>
    </row>
    <row r="12" spans="1:15" s="889" customFormat="1" ht="21" customHeight="1" x14ac:dyDescent="0.2">
      <c r="A12" s="875">
        <v>10</v>
      </c>
      <c r="B12" s="875">
        <v>20012011</v>
      </c>
      <c r="C12" s="887" t="s">
        <v>263</v>
      </c>
      <c r="D12" s="877" t="s">
        <v>505</v>
      </c>
      <c r="E12" s="878" t="s">
        <v>506</v>
      </c>
      <c r="F12" s="884" t="s">
        <v>507</v>
      </c>
      <c r="G12" s="880" t="s">
        <v>496</v>
      </c>
      <c r="H12" s="880">
        <v>20170</v>
      </c>
      <c r="I12" s="880" t="s">
        <v>508</v>
      </c>
      <c r="J12" s="880" t="s">
        <v>508</v>
      </c>
      <c r="K12" s="878" t="s">
        <v>461</v>
      </c>
      <c r="L12" s="878" t="s">
        <v>462</v>
      </c>
      <c r="M12" s="886">
        <v>726</v>
      </c>
      <c r="N12" s="883">
        <v>96</v>
      </c>
      <c r="O12" s="888"/>
    </row>
    <row r="13" spans="1:15" ht="21" customHeight="1" x14ac:dyDescent="0.35">
      <c r="A13" s="875">
        <v>11</v>
      </c>
      <c r="B13" s="875">
        <v>20012012</v>
      </c>
      <c r="C13" s="887" t="s">
        <v>188</v>
      </c>
      <c r="D13" s="877" t="s">
        <v>509</v>
      </c>
      <c r="E13" s="878" t="s">
        <v>510</v>
      </c>
      <c r="F13" s="884" t="s">
        <v>511</v>
      </c>
      <c r="G13" s="880" t="s">
        <v>496</v>
      </c>
      <c r="H13" s="880">
        <v>20220</v>
      </c>
      <c r="I13" s="880" t="s">
        <v>512</v>
      </c>
      <c r="J13" s="880" t="s">
        <v>513</v>
      </c>
      <c r="K13" s="878" t="s">
        <v>461</v>
      </c>
      <c r="L13" s="878" t="s">
        <v>492</v>
      </c>
      <c r="M13" s="886">
        <v>463</v>
      </c>
      <c r="N13" s="883">
        <v>30</v>
      </c>
      <c r="O13" s="860"/>
    </row>
    <row r="14" spans="1:15" x14ac:dyDescent="0.35">
      <c r="A14" s="875">
        <v>12</v>
      </c>
      <c r="B14" s="875">
        <v>20012013</v>
      </c>
      <c r="C14" s="876" t="s">
        <v>189</v>
      </c>
      <c r="D14" s="877" t="s">
        <v>514</v>
      </c>
      <c r="E14" s="878" t="s">
        <v>515</v>
      </c>
      <c r="F14" s="884" t="s">
        <v>516</v>
      </c>
      <c r="G14" s="880" t="s">
        <v>516</v>
      </c>
      <c r="H14" s="880">
        <v>20190</v>
      </c>
      <c r="I14" s="880" t="s">
        <v>517</v>
      </c>
      <c r="J14" s="880" t="s">
        <v>518</v>
      </c>
      <c r="K14" s="878" t="s">
        <v>461</v>
      </c>
      <c r="L14" s="878" t="s">
        <v>492</v>
      </c>
      <c r="M14" s="886">
        <v>421</v>
      </c>
      <c r="N14" s="883">
        <v>26</v>
      </c>
      <c r="O14" s="860"/>
    </row>
    <row r="15" spans="1:15" x14ac:dyDescent="0.35">
      <c r="A15" s="875">
        <v>13</v>
      </c>
      <c r="B15" s="875">
        <v>20022001</v>
      </c>
      <c r="C15" s="876" t="s">
        <v>190</v>
      </c>
      <c r="D15" s="877" t="s">
        <v>519</v>
      </c>
      <c r="E15" s="878" t="s">
        <v>520</v>
      </c>
      <c r="F15" s="884" t="s">
        <v>191</v>
      </c>
      <c r="G15" s="880" t="s">
        <v>191</v>
      </c>
      <c r="H15" s="880">
        <v>20160</v>
      </c>
      <c r="I15" s="880" t="s">
        <v>521</v>
      </c>
      <c r="J15" s="880" t="s">
        <v>522</v>
      </c>
      <c r="K15" s="878" t="s">
        <v>461</v>
      </c>
      <c r="L15" s="878" t="s">
        <v>523</v>
      </c>
      <c r="M15" s="882">
        <v>1149</v>
      </c>
      <c r="N15" s="883">
        <v>52</v>
      </c>
      <c r="O15" s="860"/>
    </row>
    <row r="16" spans="1:15" x14ac:dyDescent="0.35">
      <c r="A16" s="875">
        <v>14</v>
      </c>
      <c r="B16" s="875">
        <v>20022002</v>
      </c>
      <c r="C16" s="876" t="s">
        <v>191</v>
      </c>
      <c r="D16" s="877" t="s">
        <v>524</v>
      </c>
      <c r="E16" s="878" t="s">
        <v>525</v>
      </c>
      <c r="F16" s="884" t="s">
        <v>526</v>
      </c>
      <c r="G16" s="880" t="s">
        <v>191</v>
      </c>
      <c r="H16" s="880">
        <v>20160</v>
      </c>
      <c r="I16" s="880" t="s">
        <v>527</v>
      </c>
      <c r="J16" s="880" t="s">
        <v>528</v>
      </c>
      <c r="K16" s="878" t="s">
        <v>461</v>
      </c>
      <c r="L16" s="878" t="s">
        <v>523</v>
      </c>
      <c r="M16" s="882">
        <v>1202</v>
      </c>
      <c r="N16" s="883">
        <v>71</v>
      </c>
      <c r="O16" s="860"/>
    </row>
    <row r="17" spans="1:15" x14ac:dyDescent="0.35">
      <c r="A17" s="875">
        <v>15</v>
      </c>
      <c r="B17" s="875">
        <v>20022003</v>
      </c>
      <c r="C17" s="876" t="s">
        <v>192</v>
      </c>
      <c r="D17" s="877" t="s">
        <v>529</v>
      </c>
      <c r="E17" s="878" t="s">
        <v>530</v>
      </c>
      <c r="F17" s="884" t="s">
        <v>531</v>
      </c>
      <c r="G17" s="880" t="s">
        <v>532</v>
      </c>
      <c r="H17" s="880">
        <v>20140</v>
      </c>
      <c r="I17" s="880" t="s">
        <v>533</v>
      </c>
      <c r="J17" s="880" t="s">
        <v>533</v>
      </c>
      <c r="K17" s="878" t="s">
        <v>461</v>
      </c>
      <c r="L17" s="878" t="s">
        <v>523</v>
      </c>
      <c r="M17" s="882">
        <v>3121</v>
      </c>
      <c r="N17" s="883">
        <v>155</v>
      </c>
      <c r="O17" s="860"/>
    </row>
    <row r="18" spans="1:15" x14ac:dyDescent="0.35">
      <c r="A18" s="875">
        <v>16</v>
      </c>
      <c r="B18" s="875">
        <v>20022004</v>
      </c>
      <c r="C18" s="876" t="s">
        <v>193</v>
      </c>
      <c r="D18" s="877" t="s">
        <v>534</v>
      </c>
      <c r="E18" s="878" t="s">
        <v>535</v>
      </c>
      <c r="F18" s="884" t="s">
        <v>536</v>
      </c>
      <c r="G18" s="880" t="s">
        <v>532</v>
      </c>
      <c r="H18" s="880">
        <v>20140</v>
      </c>
      <c r="I18" s="880" t="s">
        <v>537</v>
      </c>
      <c r="J18" s="880" t="s">
        <v>538</v>
      </c>
      <c r="K18" s="878" t="s">
        <v>461</v>
      </c>
      <c r="L18" s="878" t="s">
        <v>523</v>
      </c>
      <c r="M18" s="886">
        <v>486</v>
      </c>
      <c r="N18" s="883">
        <v>32</v>
      </c>
      <c r="O18" s="860"/>
    </row>
    <row r="19" spans="1:15" x14ac:dyDescent="0.35">
      <c r="A19" s="875">
        <v>17</v>
      </c>
      <c r="B19" s="875">
        <v>20022006</v>
      </c>
      <c r="C19" s="876" t="s">
        <v>194</v>
      </c>
      <c r="D19" s="877" t="s">
        <v>539</v>
      </c>
      <c r="E19" s="878" t="s">
        <v>540</v>
      </c>
      <c r="F19" s="884" t="s">
        <v>541</v>
      </c>
      <c r="G19" s="880" t="s">
        <v>532</v>
      </c>
      <c r="H19" s="880">
        <v>20140</v>
      </c>
      <c r="I19" s="880" t="s">
        <v>542</v>
      </c>
      <c r="J19" s="880" t="s">
        <v>543</v>
      </c>
      <c r="K19" s="878" t="s">
        <v>461</v>
      </c>
      <c r="L19" s="878" t="s">
        <v>523</v>
      </c>
      <c r="M19" s="886">
        <v>80</v>
      </c>
      <c r="N19" s="883">
        <v>15</v>
      </c>
      <c r="O19" s="860"/>
    </row>
    <row r="20" spans="1:15" x14ac:dyDescent="0.35">
      <c r="A20" s="875">
        <v>18</v>
      </c>
      <c r="B20" s="875">
        <v>20022007</v>
      </c>
      <c r="C20" s="876" t="s">
        <v>195</v>
      </c>
      <c r="D20" s="877" t="s">
        <v>544</v>
      </c>
      <c r="E20" s="878" t="s">
        <v>545</v>
      </c>
      <c r="F20" s="884" t="s">
        <v>546</v>
      </c>
      <c r="G20" s="880" t="s">
        <v>547</v>
      </c>
      <c r="H20" s="880">
        <v>20270</v>
      </c>
      <c r="I20" s="880" t="s">
        <v>548</v>
      </c>
      <c r="J20" s="880" t="s">
        <v>549</v>
      </c>
      <c r="K20" s="890" t="s">
        <v>550</v>
      </c>
      <c r="L20" s="878" t="s">
        <v>523</v>
      </c>
      <c r="M20" s="882">
        <v>1011</v>
      </c>
      <c r="N20" s="883">
        <v>54</v>
      </c>
      <c r="O20" s="860"/>
    </row>
    <row r="21" spans="1:15" x14ac:dyDescent="0.35">
      <c r="A21" s="875">
        <v>19</v>
      </c>
      <c r="B21" s="875">
        <v>20022008</v>
      </c>
      <c r="C21" s="887" t="s">
        <v>196</v>
      </c>
      <c r="D21" s="877" t="s">
        <v>551</v>
      </c>
      <c r="E21" s="878" t="s">
        <v>540</v>
      </c>
      <c r="F21" s="884" t="s">
        <v>552</v>
      </c>
      <c r="G21" s="880" t="s">
        <v>532</v>
      </c>
      <c r="H21" s="880">
        <v>20240</v>
      </c>
      <c r="I21" s="880" t="s">
        <v>553</v>
      </c>
      <c r="J21" s="880" t="s">
        <v>553</v>
      </c>
      <c r="K21" s="878" t="s">
        <v>461</v>
      </c>
      <c r="L21" s="878" t="s">
        <v>523</v>
      </c>
      <c r="M21" s="886">
        <v>631</v>
      </c>
      <c r="N21" s="883">
        <v>38</v>
      </c>
      <c r="O21" s="860"/>
    </row>
    <row r="22" spans="1:15" x14ac:dyDescent="0.35">
      <c r="A22" s="875">
        <v>20</v>
      </c>
      <c r="B22" s="875">
        <v>20022009</v>
      </c>
      <c r="C22" s="876" t="s">
        <v>197</v>
      </c>
      <c r="D22" s="877" t="s">
        <v>554</v>
      </c>
      <c r="E22" s="878" t="s">
        <v>555</v>
      </c>
      <c r="F22" s="884" t="s">
        <v>556</v>
      </c>
      <c r="G22" s="880" t="s">
        <v>556</v>
      </c>
      <c r="H22" s="880">
        <v>20240</v>
      </c>
      <c r="I22" s="880" t="s">
        <v>557</v>
      </c>
      <c r="J22" s="880" t="s">
        <v>557</v>
      </c>
      <c r="K22" s="878" t="s">
        <v>461</v>
      </c>
      <c r="L22" s="878" t="s">
        <v>523</v>
      </c>
      <c r="M22" s="886">
        <v>285</v>
      </c>
      <c r="N22" s="883">
        <v>30</v>
      </c>
      <c r="O22" s="860"/>
    </row>
    <row r="23" spans="1:15" ht="37.5" x14ac:dyDescent="0.35">
      <c r="A23" s="875">
        <v>21</v>
      </c>
      <c r="B23" s="875">
        <v>20032001</v>
      </c>
      <c r="C23" s="876" t="s">
        <v>198</v>
      </c>
      <c r="D23" s="877" t="s">
        <v>558</v>
      </c>
      <c r="E23" s="878" t="s">
        <v>559</v>
      </c>
      <c r="F23" s="884" t="s">
        <v>560</v>
      </c>
      <c r="G23" s="880" t="s">
        <v>198</v>
      </c>
      <c r="H23" s="880">
        <v>20150</v>
      </c>
      <c r="I23" s="880" t="s">
        <v>561</v>
      </c>
      <c r="J23" s="880" t="s">
        <v>562</v>
      </c>
      <c r="K23" s="878" t="s">
        <v>461</v>
      </c>
      <c r="L23" s="878" t="s">
        <v>563</v>
      </c>
      <c r="M23" s="882">
        <v>2843</v>
      </c>
      <c r="N23" s="883">
        <v>113</v>
      </c>
      <c r="O23" s="860"/>
    </row>
    <row r="24" spans="1:15" ht="37.5" x14ac:dyDescent="0.35">
      <c r="A24" s="875">
        <v>22</v>
      </c>
      <c r="B24" s="875">
        <v>20032002</v>
      </c>
      <c r="C24" s="876" t="s">
        <v>199</v>
      </c>
      <c r="D24" s="877" t="s">
        <v>564</v>
      </c>
      <c r="E24" s="878" t="s">
        <v>565</v>
      </c>
      <c r="F24" s="884" t="s">
        <v>560</v>
      </c>
      <c r="G24" s="880" t="s">
        <v>198</v>
      </c>
      <c r="H24" s="880">
        <v>20150</v>
      </c>
      <c r="I24" s="880" t="s">
        <v>566</v>
      </c>
      <c r="J24" s="880" t="s">
        <v>567</v>
      </c>
      <c r="K24" s="878" t="s">
        <v>461</v>
      </c>
      <c r="L24" s="878" t="s">
        <v>563</v>
      </c>
      <c r="M24" s="882">
        <v>2777</v>
      </c>
      <c r="N24" s="883">
        <v>123</v>
      </c>
      <c r="O24" s="860"/>
    </row>
    <row r="25" spans="1:15" ht="37.5" x14ac:dyDescent="0.35">
      <c r="A25" s="875">
        <v>23</v>
      </c>
      <c r="B25" s="875">
        <v>20032003</v>
      </c>
      <c r="C25" s="887" t="s">
        <v>200</v>
      </c>
      <c r="D25" s="877" t="s">
        <v>568</v>
      </c>
      <c r="E25" s="878" t="s">
        <v>569</v>
      </c>
      <c r="F25" s="884" t="s">
        <v>570</v>
      </c>
      <c r="G25" s="880" t="s">
        <v>198</v>
      </c>
      <c r="H25" s="880">
        <v>20250</v>
      </c>
      <c r="I25" s="880" t="s">
        <v>571</v>
      </c>
      <c r="J25" s="880" t="s">
        <v>571</v>
      </c>
      <c r="K25" s="878" t="s">
        <v>461</v>
      </c>
      <c r="L25" s="878" t="s">
        <v>563</v>
      </c>
      <c r="M25" s="886">
        <v>286</v>
      </c>
      <c r="N25" s="883">
        <v>24</v>
      </c>
      <c r="O25" s="860"/>
    </row>
    <row r="26" spans="1:15" ht="37.5" x14ac:dyDescent="0.35">
      <c r="A26" s="875">
        <v>24</v>
      </c>
      <c r="B26" s="875">
        <v>20032004</v>
      </c>
      <c r="C26" s="876" t="s">
        <v>201</v>
      </c>
      <c r="D26" s="877" t="s">
        <v>572</v>
      </c>
      <c r="E26" s="878" t="s">
        <v>573</v>
      </c>
      <c r="F26" s="884" t="s">
        <v>201</v>
      </c>
      <c r="G26" s="880" t="s">
        <v>201</v>
      </c>
      <c r="H26" s="880">
        <v>20110</v>
      </c>
      <c r="I26" s="880" t="s">
        <v>574</v>
      </c>
      <c r="J26" s="880" t="s">
        <v>575</v>
      </c>
      <c r="K26" s="878" t="s">
        <v>461</v>
      </c>
      <c r="L26" s="878" t="s">
        <v>563</v>
      </c>
      <c r="M26" s="882">
        <v>3261</v>
      </c>
      <c r="N26" s="883">
        <v>120</v>
      </c>
      <c r="O26" s="860"/>
    </row>
    <row r="27" spans="1:15" ht="37.5" x14ac:dyDescent="0.35">
      <c r="A27" s="875">
        <v>25</v>
      </c>
      <c r="B27" s="875">
        <v>20032005</v>
      </c>
      <c r="C27" s="876" t="s">
        <v>576</v>
      </c>
      <c r="D27" s="891" t="s">
        <v>577</v>
      </c>
      <c r="E27" s="878" t="s">
        <v>578</v>
      </c>
      <c r="F27" s="884" t="s">
        <v>579</v>
      </c>
      <c r="G27" s="880" t="s">
        <v>201</v>
      </c>
      <c r="H27" s="880">
        <v>20230</v>
      </c>
      <c r="I27" s="880" t="s">
        <v>580</v>
      </c>
      <c r="J27" s="880" t="s">
        <v>581</v>
      </c>
      <c r="K27" s="878" t="s">
        <v>461</v>
      </c>
      <c r="L27" s="878" t="s">
        <v>563</v>
      </c>
      <c r="M27" s="886">
        <v>950</v>
      </c>
      <c r="N27" s="883">
        <v>44</v>
      </c>
      <c r="O27" s="860"/>
    </row>
    <row r="28" spans="1:15" ht="37.5" x14ac:dyDescent="0.35">
      <c r="A28" s="875">
        <v>26</v>
      </c>
      <c r="B28" s="875">
        <v>20032006</v>
      </c>
      <c r="C28" s="876" t="s">
        <v>203</v>
      </c>
      <c r="D28" s="877" t="s">
        <v>582</v>
      </c>
      <c r="E28" s="878" t="s">
        <v>583</v>
      </c>
      <c r="F28" s="884" t="s">
        <v>584</v>
      </c>
      <c r="G28" s="880" t="s">
        <v>201</v>
      </c>
      <c r="H28" s="880">
        <v>20230</v>
      </c>
      <c r="I28" s="880" t="s">
        <v>585</v>
      </c>
      <c r="J28" s="880" t="s">
        <v>585</v>
      </c>
      <c r="K28" s="878" t="s">
        <v>461</v>
      </c>
      <c r="L28" s="878" t="s">
        <v>563</v>
      </c>
      <c r="M28" s="886">
        <v>872</v>
      </c>
      <c r="N28" s="883">
        <v>37</v>
      </c>
      <c r="O28" s="860"/>
    </row>
    <row r="29" spans="1:15" ht="37.5" x14ac:dyDescent="0.35">
      <c r="A29" s="875">
        <v>27</v>
      </c>
      <c r="B29" s="875">
        <v>20032007</v>
      </c>
      <c r="C29" s="876" t="s">
        <v>204</v>
      </c>
      <c r="D29" s="877" t="s">
        <v>586</v>
      </c>
      <c r="E29" s="878" t="s">
        <v>587</v>
      </c>
      <c r="F29" s="884" t="s">
        <v>588</v>
      </c>
      <c r="G29" s="880" t="s">
        <v>201</v>
      </c>
      <c r="H29" s="880">
        <v>20110</v>
      </c>
      <c r="I29" s="880" t="s">
        <v>589</v>
      </c>
      <c r="J29" s="880" t="s">
        <v>589</v>
      </c>
      <c r="K29" s="878" t="s">
        <v>461</v>
      </c>
      <c r="L29" s="878" t="s">
        <v>563</v>
      </c>
      <c r="M29" s="882">
        <v>1038</v>
      </c>
      <c r="N29" s="883">
        <v>55</v>
      </c>
      <c r="O29" s="860"/>
    </row>
    <row r="30" spans="1:15" ht="37.5" x14ac:dyDescent="0.35">
      <c r="A30" s="875">
        <v>28</v>
      </c>
      <c r="B30" s="875">
        <v>20032008</v>
      </c>
      <c r="C30" s="876" t="s">
        <v>205</v>
      </c>
      <c r="D30" s="877" t="s">
        <v>590</v>
      </c>
      <c r="E30" s="878" t="s">
        <v>591</v>
      </c>
      <c r="F30" s="884" t="s">
        <v>592</v>
      </c>
      <c r="G30" s="880" t="s">
        <v>201</v>
      </c>
      <c r="H30" s="880">
        <v>20230</v>
      </c>
      <c r="I30" s="880" t="s">
        <v>593</v>
      </c>
      <c r="J30" s="880" t="s">
        <v>594</v>
      </c>
      <c r="K30" s="878" t="s">
        <v>461</v>
      </c>
      <c r="L30" s="878" t="s">
        <v>563</v>
      </c>
      <c r="M30" s="882">
        <v>1857</v>
      </c>
      <c r="N30" s="883">
        <v>76</v>
      </c>
      <c r="O30" s="860"/>
    </row>
    <row r="31" spans="1:15" ht="37.5" x14ac:dyDescent="0.35">
      <c r="A31" s="875">
        <v>29</v>
      </c>
      <c r="B31" s="875">
        <v>20032009</v>
      </c>
      <c r="C31" s="876" t="s">
        <v>206</v>
      </c>
      <c r="D31" s="877" t="s">
        <v>595</v>
      </c>
      <c r="E31" s="878" t="s">
        <v>596</v>
      </c>
      <c r="F31" s="884" t="s">
        <v>597</v>
      </c>
      <c r="G31" s="880" t="s">
        <v>206</v>
      </c>
      <c r="H31" s="880">
        <v>20120</v>
      </c>
      <c r="I31" s="880" t="s">
        <v>598</v>
      </c>
      <c r="J31" s="880" t="s">
        <v>599</v>
      </c>
      <c r="K31" s="892" t="s">
        <v>600</v>
      </c>
      <c r="L31" s="878" t="s">
        <v>563</v>
      </c>
      <c r="M31" s="886">
        <v>467</v>
      </c>
      <c r="N31" s="883">
        <v>27</v>
      </c>
      <c r="O31" s="860"/>
    </row>
    <row r="32" spans="1:15" ht="37.5" x14ac:dyDescent="0.35">
      <c r="A32" s="875">
        <v>30</v>
      </c>
      <c r="B32" s="875">
        <v>20032010</v>
      </c>
      <c r="C32" s="876" t="s">
        <v>207</v>
      </c>
      <c r="D32" s="877" t="s">
        <v>601</v>
      </c>
      <c r="E32" s="878" t="s">
        <v>602</v>
      </c>
      <c r="F32" s="884" t="s">
        <v>603</v>
      </c>
      <c r="G32" s="880" t="s">
        <v>604</v>
      </c>
      <c r="H32" s="880">
        <v>20250</v>
      </c>
      <c r="I32" s="880" t="s">
        <v>605</v>
      </c>
      <c r="J32" s="880" t="s">
        <v>606</v>
      </c>
      <c r="K32" s="878" t="s">
        <v>461</v>
      </c>
      <c r="L32" s="878" t="s">
        <v>563</v>
      </c>
      <c r="M32" s="882">
        <v>1722</v>
      </c>
      <c r="N32" s="883">
        <v>76</v>
      </c>
      <c r="O32" s="860"/>
    </row>
    <row r="33" spans="1:15" ht="37.5" x14ac:dyDescent="0.35">
      <c r="A33" s="875">
        <v>31</v>
      </c>
      <c r="B33" s="875">
        <v>20032012</v>
      </c>
      <c r="C33" s="876" t="s">
        <v>208</v>
      </c>
      <c r="D33" s="877" t="s">
        <v>607</v>
      </c>
      <c r="E33" s="878" t="s">
        <v>608</v>
      </c>
      <c r="F33" s="884" t="s">
        <v>604</v>
      </c>
      <c r="G33" s="880" t="s">
        <v>604</v>
      </c>
      <c r="H33" s="880">
        <v>20180</v>
      </c>
      <c r="I33" s="880" t="s">
        <v>609</v>
      </c>
      <c r="J33" s="880" t="s">
        <v>610</v>
      </c>
      <c r="K33" s="878" t="s">
        <v>461</v>
      </c>
      <c r="L33" s="878" t="s">
        <v>563</v>
      </c>
      <c r="M33" s="882">
        <v>3506</v>
      </c>
      <c r="N33" s="883">
        <v>209</v>
      </c>
      <c r="O33" s="860"/>
    </row>
    <row r="34" spans="1:15" ht="37.5" x14ac:dyDescent="0.35">
      <c r="A34" s="875">
        <v>32</v>
      </c>
      <c r="B34" s="875">
        <v>21012001</v>
      </c>
      <c r="C34" s="876" t="s">
        <v>210</v>
      </c>
      <c r="D34" s="877" t="s">
        <v>611</v>
      </c>
      <c r="E34" s="878" t="s">
        <v>612</v>
      </c>
      <c r="F34" s="884" t="s">
        <v>613</v>
      </c>
      <c r="G34" s="880" t="s">
        <v>459</v>
      </c>
      <c r="H34" s="880">
        <v>21000</v>
      </c>
      <c r="I34" s="880" t="s">
        <v>614</v>
      </c>
      <c r="J34" s="880" t="s">
        <v>615</v>
      </c>
      <c r="K34" s="878" t="s">
        <v>461</v>
      </c>
      <c r="L34" s="878" t="s">
        <v>616</v>
      </c>
      <c r="M34" s="882">
        <v>2687</v>
      </c>
      <c r="N34" s="883">
        <v>114</v>
      </c>
      <c r="O34" s="860"/>
    </row>
    <row r="35" spans="1:15" ht="37.5" x14ac:dyDescent="0.35">
      <c r="A35" s="875">
        <v>33</v>
      </c>
      <c r="B35" s="875">
        <v>21012003</v>
      </c>
      <c r="C35" s="876" t="s">
        <v>211</v>
      </c>
      <c r="D35" s="877" t="s">
        <v>617</v>
      </c>
      <c r="E35" s="878" t="s">
        <v>618</v>
      </c>
      <c r="F35" s="884" t="s">
        <v>613</v>
      </c>
      <c r="G35" s="880" t="s">
        <v>459</v>
      </c>
      <c r="H35" s="880">
        <v>21000</v>
      </c>
      <c r="I35" s="880" t="s">
        <v>619</v>
      </c>
      <c r="J35" s="880" t="s">
        <v>620</v>
      </c>
      <c r="K35" s="878" t="s">
        <v>461</v>
      </c>
      <c r="L35" s="878" t="s">
        <v>616</v>
      </c>
      <c r="M35" s="882">
        <v>3859</v>
      </c>
      <c r="N35" s="883">
        <v>249</v>
      </c>
      <c r="O35" s="860"/>
    </row>
    <row r="36" spans="1:15" ht="21.75" customHeight="1" x14ac:dyDescent="0.35">
      <c r="A36" s="875">
        <v>34</v>
      </c>
      <c r="B36" s="875">
        <v>21012004</v>
      </c>
      <c r="C36" s="887" t="s">
        <v>212</v>
      </c>
      <c r="D36" s="877" t="s">
        <v>621</v>
      </c>
      <c r="E36" s="878" t="s">
        <v>622</v>
      </c>
      <c r="F36" s="884" t="s">
        <v>623</v>
      </c>
      <c r="G36" s="880" t="s">
        <v>623</v>
      </c>
      <c r="H36" s="880">
        <v>21130</v>
      </c>
      <c r="I36" s="880" t="s">
        <v>624</v>
      </c>
      <c r="J36" s="880" t="s">
        <v>625</v>
      </c>
      <c r="K36" s="878" t="s">
        <v>461</v>
      </c>
      <c r="L36" s="878" t="s">
        <v>616</v>
      </c>
      <c r="M36" s="882">
        <v>2284</v>
      </c>
      <c r="N36" s="883">
        <v>106</v>
      </c>
      <c r="O36" s="860"/>
    </row>
    <row r="37" spans="1:15" s="889" customFormat="1" ht="37.5" x14ac:dyDescent="0.2">
      <c r="A37" s="875">
        <v>35</v>
      </c>
      <c r="B37" s="875">
        <v>21012005</v>
      </c>
      <c r="C37" s="876" t="s">
        <v>213</v>
      </c>
      <c r="D37" s="877" t="s">
        <v>626</v>
      </c>
      <c r="E37" s="878" t="s">
        <v>627</v>
      </c>
      <c r="F37" s="884" t="s">
        <v>628</v>
      </c>
      <c r="G37" s="880" t="s">
        <v>459</v>
      </c>
      <c r="H37" s="880">
        <v>21160</v>
      </c>
      <c r="I37" s="880" t="s">
        <v>629</v>
      </c>
      <c r="J37" s="880" t="s">
        <v>630</v>
      </c>
      <c r="K37" s="878" t="s">
        <v>461</v>
      </c>
      <c r="L37" s="878" t="s">
        <v>616</v>
      </c>
      <c r="M37" s="886">
        <v>649</v>
      </c>
      <c r="N37" s="883">
        <v>31</v>
      </c>
      <c r="O37" s="888"/>
    </row>
    <row r="38" spans="1:15" ht="37.5" x14ac:dyDescent="0.35">
      <c r="A38" s="875">
        <v>36</v>
      </c>
      <c r="B38" s="875">
        <v>21012006</v>
      </c>
      <c r="C38" s="876" t="s">
        <v>214</v>
      </c>
      <c r="D38" s="877" t="s">
        <v>631</v>
      </c>
      <c r="E38" s="878" t="s">
        <v>632</v>
      </c>
      <c r="F38" s="884" t="s">
        <v>633</v>
      </c>
      <c r="G38" s="880" t="s">
        <v>459</v>
      </c>
      <c r="H38" s="880">
        <v>21150</v>
      </c>
      <c r="I38" s="880" t="s">
        <v>634</v>
      </c>
      <c r="J38" s="880" t="s">
        <v>634</v>
      </c>
      <c r="K38" s="878" t="s">
        <v>461</v>
      </c>
      <c r="L38" s="878" t="s">
        <v>616</v>
      </c>
      <c r="M38" s="882">
        <v>2476</v>
      </c>
      <c r="N38" s="883">
        <v>115</v>
      </c>
      <c r="O38" s="860"/>
    </row>
    <row r="39" spans="1:15" ht="21" customHeight="1" x14ac:dyDescent="0.35">
      <c r="A39" s="875">
        <v>37</v>
      </c>
      <c r="B39" s="875">
        <v>21012007</v>
      </c>
      <c r="C39" s="876" t="s">
        <v>387</v>
      </c>
      <c r="D39" s="877" t="s">
        <v>635</v>
      </c>
      <c r="E39" s="878" t="s">
        <v>636</v>
      </c>
      <c r="F39" s="884" t="s">
        <v>637</v>
      </c>
      <c r="G39" s="880" t="s">
        <v>459</v>
      </c>
      <c r="H39" s="880">
        <v>21150</v>
      </c>
      <c r="I39" s="880" t="s">
        <v>638</v>
      </c>
      <c r="J39" s="880" t="s">
        <v>638</v>
      </c>
      <c r="K39" s="878" t="s">
        <v>461</v>
      </c>
      <c r="L39" s="878" t="s">
        <v>616</v>
      </c>
      <c r="M39" s="886">
        <v>517</v>
      </c>
      <c r="N39" s="883">
        <v>41</v>
      </c>
      <c r="O39" s="860"/>
    </row>
    <row r="40" spans="1:15" ht="37.5" x14ac:dyDescent="0.35">
      <c r="A40" s="875">
        <v>38</v>
      </c>
      <c r="B40" s="875">
        <v>21012008</v>
      </c>
      <c r="C40" s="893" t="s">
        <v>216</v>
      </c>
      <c r="D40" s="877" t="s">
        <v>639</v>
      </c>
      <c r="E40" s="878" t="s">
        <v>640</v>
      </c>
      <c r="F40" s="884" t="s">
        <v>641</v>
      </c>
      <c r="G40" s="880" t="s">
        <v>459</v>
      </c>
      <c r="H40" s="880">
        <v>21000</v>
      </c>
      <c r="I40" s="880" t="s">
        <v>642</v>
      </c>
      <c r="J40" s="880" t="s">
        <v>643</v>
      </c>
      <c r="K40" s="878" t="s">
        <v>461</v>
      </c>
      <c r="L40" s="878" t="s">
        <v>616</v>
      </c>
      <c r="M40" s="882">
        <v>1139</v>
      </c>
      <c r="N40" s="883">
        <v>61</v>
      </c>
      <c r="O40" s="860"/>
    </row>
    <row r="41" spans="1:15" ht="37.5" x14ac:dyDescent="0.35">
      <c r="A41" s="875">
        <v>39</v>
      </c>
      <c r="B41" s="875">
        <v>21012009</v>
      </c>
      <c r="C41" s="887" t="s">
        <v>644</v>
      </c>
      <c r="D41" s="877" t="s">
        <v>645</v>
      </c>
      <c r="E41" s="878" t="s">
        <v>646</v>
      </c>
      <c r="F41" s="884" t="s">
        <v>647</v>
      </c>
      <c r="G41" s="880" t="s">
        <v>459</v>
      </c>
      <c r="H41" s="880">
        <v>21000</v>
      </c>
      <c r="I41" s="880" t="s">
        <v>648</v>
      </c>
      <c r="J41" s="880" t="s">
        <v>648</v>
      </c>
      <c r="K41" s="878" t="s">
        <v>461</v>
      </c>
      <c r="L41" s="878" t="s">
        <v>616</v>
      </c>
      <c r="M41" s="886">
        <v>874</v>
      </c>
      <c r="N41" s="883">
        <v>36</v>
      </c>
      <c r="O41" s="860"/>
    </row>
    <row r="42" spans="1:15" ht="37.5" x14ac:dyDescent="0.35">
      <c r="A42" s="875">
        <v>40</v>
      </c>
      <c r="B42" s="875">
        <v>21012010</v>
      </c>
      <c r="C42" s="876" t="s">
        <v>218</v>
      </c>
      <c r="D42" s="877" t="s">
        <v>649</v>
      </c>
      <c r="E42" s="878" t="s">
        <v>650</v>
      </c>
      <c r="F42" s="884" t="s">
        <v>651</v>
      </c>
      <c r="G42" s="880" t="s">
        <v>218</v>
      </c>
      <c r="H42" s="880">
        <v>21120</v>
      </c>
      <c r="I42" s="880" t="s">
        <v>652</v>
      </c>
      <c r="J42" s="880" t="s">
        <v>653</v>
      </c>
      <c r="K42" s="878" t="s">
        <v>461</v>
      </c>
      <c r="L42" s="878" t="s">
        <v>616</v>
      </c>
      <c r="M42" s="882">
        <v>1933</v>
      </c>
      <c r="N42" s="883">
        <v>56</v>
      </c>
      <c r="O42" s="860"/>
    </row>
    <row r="43" spans="1:15" ht="37.5" x14ac:dyDescent="0.35">
      <c r="A43" s="875">
        <v>41</v>
      </c>
      <c r="B43" s="875">
        <v>21012011</v>
      </c>
      <c r="C43" s="876" t="s">
        <v>219</v>
      </c>
      <c r="D43" s="877" t="s">
        <v>654</v>
      </c>
      <c r="E43" s="878" t="s">
        <v>655</v>
      </c>
      <c r="F43" s="884" t="s">
        <v>656</v>
      </c>
      <c r="G43" s="880" t="s">
        <v>656</v>
      </c>
      <c r="H43" s="880">
        <v>21140</v>
      </c>
      <c r="I43" s="880" t="s">
        <v>657</v>
      </c>
      <c r="J43" s="880" t="s">
        <v>658</v>
      </c>
      <c r="K43" s="878" t="s">
        <v>461</v>
      </c>
      <c r="L43" s="878" t="s">
        <v>616</v>
      </c>
      <c r="M43" s="882">
        <v>1719</v>
      </c>
      <c r="N43" s="883">
        <v>93</v>
      </c>
      <c r="O43" s="860"/>
    </row>
    <row r="44" spans="1:15" ht="37.5" x14ac:dyDescent="0.35">
      <c r="A44" s="875">
        <v>42</v>
      </c>
      <c r="B44" s="875">
        <v>21012012</v>
      </c>
      <c r="C44" s="876" t="s">
        <v>220</v>
      </c>
      <c r="D44" s="877" t="s">
        <v>659</v>
      </c>
      <c r="E44" s="878" t="s">
        <v>660</v>
      </c>
      <c r="F44" s="884" t="s">
        <v>661</v>
      </c>
      <c r="G44" s="880" t="s">
        <v>661</v>
      </c>
      <c r="H44" s="880">
        <v>21180</v>
      </c>
      <c r="I44" s="880" t="s">
        <v>662</v>
      </c>
      <c r="J44" s="880" t="s">
        <v>662</v>
      </c>
      <c r="K44" s="878" t="s">
        <v>461</v>
      </c>
      <c r="L44" s="878" t="s">
        <v>616</v>
      </c>
      <c r="M44" s="882">
        <v>1555</v>
      </c>
      <c r="N44" s="883">
        <v>67</v>
      </c>
      <c r="O44" s="860"/>
    </row>
    <row r="45" spans="1:15" ht="37.5" x14ac:dyDescent="0.35">
      <c r="A45" s="875">
        <v>43</v>
      </c>
      <c r="B45" s="875">
        <v>21022001</v>
      </c>
      <c r="C45" s="876" t="s">
        <v>663</v>
      </c>
      <c r="D45" s="877" t="s">
        <v>664</v>
      </c>
      <c r="E45" s="878" t="s">
        <v>665</v>
      </c>
      <c r="F45" s="884" t="s">
        <v>666</v>
      </c>
      <c r="G45" s="880" t="s">
        <v>667</v>
      </c>
      <c r="H45" s="880">
        <v>21110</v>
      </c>
      <c r="I45" s="880" t="s">
        <v>668</v>
      </c>
      <c r="J45" s="880" t="s">
        <v>669</v>
      </c>
      <c r="K45" s="878" t="s">
        <v>461</v>
      </c>
      <c r="L45" s="878" t="s">
        <v>670</v>
      </c>
      <c r="M45" s="882">
        <v>2805</v>
      </c>
      <c r="N45" s="883">
        <v>116</v>
      </c>
      <c r="O45" s="860"/>
    </row>
    <row r="46" spans="1:15" ht="37.5" x14ac:dyDescent="0.35">
      <c r="A46" s="875">
        <v>44</v>
      </c>
      <c r="B46" s="875">
        <v>21022002</v>
      </c>
      <c r="C46" s="876" t="s">
        <v>222</v>
      </c>
      <c r="D46" s="877" t="s">
        <v>671</v>
      </c>
      <c r="E46" s="878" t="s">
        <v>672</v>
      </c>
      <c r="F46" s="884" t="s">
        <v>673</v>
      </c>
      <c r="G46" s="880" t="s">
        <v>674</v>
      </c>
      <c r="H46" s="880">
        <v>21210</v>
      </c>
      <c r="I46" s="880" t="s">
        <v>675</v>
      </c>
      <c r="J46" s="880" t="s">
        <v>676</v>
      </c>
      <c r="K46" s="878" t="s">
        <v>461</v>
      </c>
      <c r="L46" s="878" t="s">
        <v>670</v>
      </c>
      <c r="M46" s="882">
        <v>1630</v>
      </c>
      <c r="N46" s="883">
        <v>97</v>
      </c>
      <c r="O46" s="860"/>
    </row>
    <row r="47" spans="1:15" x14ac:dyDescent="0.35">
      <c r="A47" s="894">
        <v>45</v>
      </c>
      <c r="B47" s="894">
        <v>21022003</v>
      </c>
      <c r="C47" s="895" t="s">
        <v>223</v>
      </c>
      <c r="D47" s="896" t="s">
        <v>677</v>
      </c>
      <c r="E47" s="897" t="s">
        <v>678</v>
      </c>
      <c r="F47" s="898" t="s">
        <v>679</v>
      </c>
      <c r="G47" s="899" t="s">
        <v>680</v>
      </c>
      <c r="H47" s="899">
        <v>20320</v>
      </c>
      <c r="I47" s="899" t="s">
        <v>681</v>
      </c>
      <c r="J47" s="899" t="s">
        <v>682</v>
      </c>
      <c r="K47" s="897" t="s">
        <v>461</v>
      </c>
      <c r="L47" s="897" t="s">
        <v>683</v>
      </c>
      <c r="M47" s="900">
        <v>374</v>
      </c>
      <c r="N47" s="901">
        <v>24</v>
      </c>
      <c r="O47" s="860"/>
    </row>
    <row r="48" spans="1:15" ht="37.5" x14ac:dyDescent="0.35">
      <c r="A48" s="875">
        <v>46</v>
      </c>
      <c r="B48" s="875">
        <v>21022004</v>
      </c>
      <c r="C48" s="876" t="s">
        <v>224</v>
      </c>
      <c r="D48" s="877" t="s">
        <v>684</v>
      </c>
      <c r="E48" s="878" t="s">
        <v>685</v>
      </c>
      <c r="F48" s="884" t="s">
        <v>686</v>
      </c>
      <c r="G48" s="880" t="s">
        <v>667</v>
      </c>
      <c r="H48" s="880">
        <v>21170</v>
      </c>
      <c r="I48" s="880" t="s">
        <v>687</v>
      </c>
      <c r="J48" s="880" t="s">
        <v>688</v>
      </c>
      <c r="K48" s="878" t="s">
        <v>461</v>
      </c>
      <c r="L48" s="878" t="s">
        <v>670</v>
      </c>
      <c r="M48" s="882">
        <v>1757</v>
      </c>
      <c r="N48" s="883">
        <v>100</v>
      </c>
      <c r="O48" s="860"/>
    </row>
    <row r="49" spans="1:15" x14ac:dyDescent="0.35">
      <c r="A49" s="875">
        <v>47</v>
      </c>
      <c r="B49" s="875">
        <v>21022005</v>
      </c>
      <c r="C49" s="876" t="s">
        <v>225</v>
      </c>
      <c r="D49" s="877" t="s">
        <v>689</v>
      </c>
      <c r="E49" s="878" t="s">
        <v>596</v>
      </c>
      <c r="F49" s="884" t="s">
        <v>690</v>
      </c>
      <c r="G49" s="880" t="s">
        <v>680</v>
      </c>
      <c r="H49" s="880">
        <v>21110</v>
      </c>
      <c r="I49" s="880" t="s">
        <v>691</v>
      </c>
      <c r="J49" s="880" t="s">
        <v>692</v>
      </c>
      <c r="K49" s="878" t="s">
        <v>461</v>
      </c>
      <c r="L49" s="878" t="s">
        <v>683</v>
      </c>
      <c r="M49" s="886">
        <v>236</v>
      </c>
      <c r="N49" s="883">
        <v>24</v>
      </c>
      <c r="O49" s="860"/>
    </row>
    <row r="50" spans="1:15" ht="37.5" x14ac:dyDescent="0.35">
      <c r="A50" s="875">
        <v>48</v>
      </c>
      <c r="B50" s="875">
        <v>21022006</v>
      </c>
      <c r="C50" s="876" t="s">
        <v>226</v>
      </c>
      <c r="D50" s="877" t="s">
        <v>693</v>
      </c>
      <c r="E50" s="878" t="s">
        <v>694</v>
      </c>
      <c r="F50" s="884" t="s">
        <v>695</v>
      </c>
      <c r="G50" s="880" t="s">
        <v>667</v>
      </c>
      <c r="H50" s="880">
        <v>21190</v>
      </c>
      <c r="I50" s="880" t="s">
        <v>696</v>
      </c>
      <c r="J50" s="880" t="s">
        <v>696</v>
      </c>
      <c r="K50" s="878" t="s">
        <v>461</v>
      </c>
      <c r="L50" s="878" t="s">
        <v>670</v>
      </c>
      <c r="M50" s="886">
        <v>764</v>
      </c>
      <c r="N50" s="883">
        <v>50</v>
      </c>
      <c r="O50" s="860"/>
    </row>
    <row r="51" spans="1:15" x14ac:dyDescent="0.35">
      <c r="A51" s="875">
        <v>49</v>
      </c>
      <c r="B51" s="875">
        <v>21022007</v>
      </c>
      <c r="C51" s="876" t="s">
        <v>227</v>
      </c>
      <c r="D51" s="877" t="s">
        <v>697</v>
      </c>
      <c r="E51" s="878" t="s">
        <v>698</v>
      </c>
      <c r="F51" s="884" t="s">
        <v>699</v>
      </c>
      <c r="G51" s="880" t="s">
        <v>667</v>
      </c>
      <c r="H51" s="880">
        <v>21110</v>
      </c>
      <c r="I51" s="880" t="s">
        <v>700</v>
      </c>
      <c r="J51" s="880" t="s">
        <v>700</v>
      </c>
      <c r="K51" s="878" t="s">
        <v>461</v>
      </c>
      <c r="L51" s="878" t="s">
        <v>683</v>
      </c>
      <c r="M51" s="886">
        <v>505</v>
      </c>
      <c r="N51" s="883">
        <v>32</v>
      </c>
      <c r="O51" s="860"/>
    </row>
    <row r="52" spans="1:15" ht="37.5" x14ac:dyDescent="0.35">
      <c r="A52" s="902">
        <v>50</v>
      </c>
      <c r="B52" s="902">
        <v>21022008</v>
      </c>
      <c r="C52" s="903" t="s">
        <v>701</v>
      </c>
      <c r="D52" s="904" t="s">
        <v>702</v>
      </c>
      <c r="E52" s="905" t="s">
        <v>703</v>
      </c>
      <c r="F52" s="906" t="s">
        <v>704</v>
      </c>
      <c r="G52" s="907" t="s">
        <v>667</v>
      </c>
      <c r="H52" s="907">
        <v>21110</v>
      </c>
      <c r="I52" s="907" t="s">
        <v>705</v>
      </c>
      <c r="J52" s="907" t="s">
        <v>705</v>
      </c>
      <c r="K52" s="905" t="s">
        <v>461</v>
      </c>
      <c r="L52" s="905" t="s">
        <v>670</v>
      </c>
      <c r="M52" s="908">
        <v>952</v>
      </c>
      <c r="N52" s="909">
        <v>52</v>
      </c>
      <c r="O52" s="860"/>
    </row>
    <row r="53" spans="1:15" x14ac:dyDescent="0.35">
      <c r="A53" s="1264" t="s">
        <v>29</v>
      </c>
      <c r="B53" s="1265"/>
      <c r="C53" s="1265"/>
      <c r="D53" s="1265"/>
      <c r="E53" s="1265"/>
      <c r="F53" s="1265"/>
      <c r="G53" s="1265"/>
      <c r="H53" s="1265"/>
      <c r="I53" s="1265"/>
      <c r="J53" s="1265"/>
      <c r="K53" s="1265"/>
      <c r="L53" s="1266"/>
      <c r="M53" s="919">
        <f>SUM(M3:M52)</f>
        <v>76844</v>
      </c>
      <c r="N53" s="920">
        <f>SUM(N3:N52)</f>
        <v>3892</v>
      </c>
    </row>
    <row r="1048576" spans="6:13" s="863" customFormat="1" x14ac:dyDescent="0.35">
      <c r="F1048576" s="910"/>
      <c r="M1048576" s="911">
        <f>SUM(M53)</f>
        <v>76844</v>
      </c>
    </row>
  </sheetData>
  <mergeCells count="1">
    <mergeCell ref="A53:L53"/>
  </mergeCells>
  <pageMargins left="0.51181102362204722" right="0.15748031496062992" top="0.43307086614173229" bottom="0.3937007874015748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F21"/>
  <sheetViews>
    <sheetView workbookViewId="0">
      <selection activeCell="F6" sqref="F6"/>
    </sheetView>
  </sheetViews>
  <sheetFormatPr defaultRowHeight="21" x14ac:dyDescent="0.35"/>
  <cols>
    <col min="1" max="1" width="16.75" style="126" customWidth="1"/>
    <col min="2" max="2" width="58" style="126" customWidth="1"/>
    <col min="3" max="3" width="16" style="126" customWidth="1"/>
    <col min="4" max="16384" width="9" style="126"/>
  </cols>
  <sheetData>
    <row r="1" spans="2:6" x14ac:dyDescent="0.35">
      <c r="B1" s="170" t="s">
        <v>319</v>
      </c>
    </row>
    <row r="2" spans="2:6" ht="33" customHeight="1" x14ac:dyDescent="0.35">
      <c r="B2" s="154" t="s">
        <v>0</v>
      </c>
      <c r="C2" s="154" t="s">
        <v>1</v>
      </c>
    </row>
    <row r="3" spans="2:6" x14ac:dyDescent="0.35">
      <c r="B3" s="155" t="s">
        <v>2</v>
      </c>
      <c r="C3" s="156">
        <v>50</v>
      </c>
    </row>
    <row r="4" spans="2:6" x14ac:dyDescent="0.35">
      <c r="B4" s="136" t="s">
        <v>3</v>
      </c>
      <c r="C4" s="137">
        <v>2005</v>
      </c>
    </row>
    <row r="5" spans="2:6" x14ac:dyDescent="0.35">
      <c r="B5" s="136" t="s">
        <v>4</v>
      </c>
      <c r="C5" s="137">
        <v>76844</v>
      </c>
    </row>
    <row r="6" spans="2:6" x14ac:dyDescent="0.35">
      <c r="B6" s="136" t="s">
        <v>5</v>
      </c>
      <c r="C6" s="137">
        <v>273</v>
      </c>
      <c r="F6" s="126" t="s">
        <v>748</v>
      </c>
    </row>
    <row r="7" spans="2:6" x14ac:dyDescent="0.35">
      <c r="B7" s="136" t="s">
        <v>301</v>
      </c>
      <c r="C7" s="157">
        <v>32408</v>
      </c>
    </row>
    <row r="8" spans="2:6" x14ac:dyDescent="0.35">
      <c r="B8" s="136" t="s">
        <v>6</v>
      </c>
      <c r="C8" s="158"/>
    </row>
    <row r="9" spans="2:6" x14ac:dyDescent="0.35">
      <c r="B9" s="136" t="s">
        <v>7</v>
      </c>
      <c r="C9" s="158">
        <v>17568</v>
      </c>
    </row>
    <row r="10" spans="2:6" x14ac:dyDescent="0.35">
      <c r="B10" s="136" t="s">
        <v>8</v>
      </c>
      <c r="C10" s="158">
        <v>17547</v>
      </c>
    </row>
    <row r="11" spans="2:6" x14ac:dyDescent="0.35">
      <c r="B11" s="136" t="s">
        <v>9</v>
      </c>
      <c r="C11" s="158">
        <v>16846</v>
      </c>
    </row>
    <row r="12" spans="2:6" x14ac:dyDescent="0.35">
      <c r="B12" s="136" t="s">
        <v>10</v>
      </c>
      <c r="C12" s="158">
        <v>19115</v>
      </c>
    </row>
    <row r="13" spans="2:6" x14ac:dyDescent="0.35">
      <c r="B13" s="136" t="s">
        <v>11</v>
      </c>
      <c r="C13" s="158">
        <v>15960</v>
      </c>
    </row>
    <row r="14" spans="2:6" x14ac:dyDescent="0.35">
      <c r="B14" s="136" t="s">
        <v>306</v>
      </c>
      <c r="C14" s="158"/>
    </row>
    <row r="15" spans="2:6" x14ac:dyDescent="0.35">
      <c r="B15" s="136" t="s">
        <v>303</v>
      </c>
      <c r="C15" s="158">
        <v>46</v>
      </c>
    </row>
    <row r="16" spans="2:6" x14ac:dyDescent="0.35">
      <c r="B16" s="136" t="s">
        <v>304</v>
      </c>
      <c r="C16" s="157">
        <v>12655</v>
      </c>
    </row>
    <row r="17" spans="2:3" x14ac:dyDescent="0.35">
      <c r="B17" s="136" t="s">
        <v>305</v>
      </c>
      <c r="C17" s="137">
        <v>25310</v>
      </c>
    </row>
    <row r="18" spans="2:3" x14ac:dyDescent="0.35">
      <c r="B18" s="136" t="s">
        <v>12</v>
      </c>
      <c r="C18" s="137"/>
    </row>
    <row r="19" spans="2:3" x14ac:dyDescent="0.35">
      <c r="B19" s="136" t="s">
        <v>13</v>
      </c>
      <c r="C19" s="137">
        <v>174</v>
      </c>
    </row>
    <row r="20" spans="2:3" x14ac:dyDescent="0.35">
      <c r="B20" s="138" t="s">
        <v>14</v>
      </c>
      <c r="C20" s="139">
        <v>3160</v>
      </c>
    </row>
    <row r="21" spans="2:3" ht="21.75" customHeight="1" x14ac:dyDescent="0.35"/>
  </sheetData>
  <sheetProtection selectLockedCells="1" selectUnlockedCells="1"/>
  <pageMargins left="1.1020833333333333" right="0.70833333333333337" top="0.74791666666666667" bottom="0.74791666666666667" header="0.51180555555555551" footer="0.51180555555555551"/>
  <pageSetup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0"/>
  <sheetViews>
    <sheetView topLeftCell="A10" workbookViewId="0">
      <selection activeCell="J15" sqref="J15"/>
    </sheetView>
  </sheetViews>
  <sheetFormatPr defaultRowHeight="21" x14ac:dyDescent="0.35"/>
  <cols>
    <col min="1" max="1" width="12.875" style="126" customWidth="1"/>
    <col min="2" max="2" width="21.5" style="126" customWidth="1"/>
    <col min="3" max="3" width="12.875" style="126" customWidth="1"/>
    <col min="4" max="4" width="12" style="132" customWidth="1"/>
    <col min="5" max="5" width="4.25" style="126" customWidth="1"/>
    <col min="6" max="6" width="22.375" style="126" customWidth="1"/>
    <col min="7" max="7" width="15.125" style="126" customWidth="1"/>
    <col min="8" max="8" width="12.625" style="132" customWidth="1"/>
    <col min="9" max="16384" width="9" style="126"/>
  </cols>
  <sheetData>
    <row r="1" spans="1:8" s="168" customFormat="1" ht="27" customHeight="1" x14ac:dyDescent="0.2">
      <c r="A1" s="956" t="s">
        <v>307</v>
      </c>
      <c r="B1" s="956"/>
      <c r="C1" s="956"/>
      <c r="D1" s="956"/>
      <c r="F1" s="168" t="s">
        <v>321</v>
      </c>
      <c r="H1" s="169"/>
    </row>
    <row r="2" spans="1:8" x14ac:dyDescent="0.35">
      <c r="A2" s="164" t="s">
        <v>15</v>
      </c>
      <c r="B2" s="164" t="s">
        <v>16</v>
      </c>
      <c r="C2" s="164" t="s">
        <v>17</v>
      </c>
      <c r="D2" s="165" t="s">
        <v>18</v>
      </c>
      <c r="F2" s="154" t="s">
        <v>19</v>
      </c>
      <c r="G2" s="154" t="s">
        <v>17</v>
      </c>
      <c r="H2" s="166" t="s">
        <v>18</v>
      </c>
    </row>
    <row r="3" spans="1:8" x14ac:dyDescent="0.35">
      <c r="A3" s="144" t="s">
        <v>308</v>
      </c>
      <c r="B3" s="145" t="s">
        <v>312</v>
      </c>
      <c r="C3" s="146">
        <f>SUM(C4:C5)</f>
        <v>10</v>
      </c>
      <c r="D3" s="147">
        <f>C3/50*100</f>
        <v>20</v>
      </c>
      <c r="F3" s="127" t="s">
        <v>20</v>
      </c>
      <c r="G3" s="128">
        <v>1</v>
      </c>
      <c r="H3" s="133">
        <v>2</v>
      </c>
    </row>
    <row r="4" spans="1:8" x14ac:dyDescent="0.35">
      <c r="A4" s="140" t="s">
        <v>313</v>
      </c>
      <c r="B4" s="141"/>
      <c r="C4" s="142">
        <v>8</v>
      </c>
      <c r="D4" s="143">
        <f t="shared" ref="D4:D15" si="0">C4/50*100</f>
        <v>16</v>
      </c>
      <c r="F4" s="127" t="s">
        <v>21</v>
      </c>
      <c r="G4" s="128">
        <v>1</v>
      </c>
      <c r="H4" s="133">
        <v>2</v>
      </c>
    </row>
    <row r="5" spans="1:8" x14ac:dyDescent="0.35">
      <c r="A5" s="148" t="s">
        <v>314</v>
      </c>
      <c r="B5" s="149"/>
      <c r="C5" s="150">
        <v>2</v>
      </c>
      <c r="D5" s="151">
        <f t="shared" si="0"/>
        <v>4</v>
      </c>
      <c r="F5" s="127" t="s">
        <v>23</v>
      </c>
      <c r="G5" s="128">
        <v>1</v>
      </c>
      <c r="H5" s="133">
        <v>2</v>
      </c>
    </row>
    <row r="6" spans="1:8" x14ac:dyDescent="0.35">
      <c r="A6" s="144" t="s">
        <v>309</v>
      </c>
      <c r="B6" s="145" t="s">
        <v>315</v>
      </c>
      <c r="C6" s="146">
        <f>SUM(C7:C8)</f>
        <v>17</v>
      </c>
      <c r="D6" s="147">
        <f t="shared" si="0"/>
        <v>34</v>
      </c>
      <c r="F6" s="127" t="s">
        <v>24</v>
      </c>
      <c r="G6" s="128">
        <v>1</v>
      </c>
      <c r="H6" s="133">
        <v>2</v>
      </c>
    </row>
    <row r="7" spans="1:8" x14ac:dyDescent="0.35">
      <c r="A7" s="140" t="s">
        <v>313</v>
      </c>
      <c r="B7" s="141"/>
      <c r="C7" s="142">
        <v>10</v>
      </c>
      <c r="D7" s="143">
        <f t="shared" si="0"/>
        <v>20</v>
      </c>
      <c r="F7" s="127" t="s">
        <v>25</v>
      </c>
      <c r="G7" s="129" t="s">
        <v>302</v>
      </c>
      <c r="H7" s="135" t="s">
        <v>302</v>
      </c>
    </row>
    <row r="8" spans="1:8" x14ac:dyDescent="0.35">
      <c r="A8" s="148" t="s">
        <v>314</v>
      </c>
      <c r="B8" s="149"/>
      <c r="C8" s="150">
        <v>7</v>
      </c>
      <c r="D8" s="151">
        <f t="shared" si="0"/>
        <v>14.000000000000002</v>
      </c>
      <c r="F8" s="127" t="s">
        <v>26</v>
      </c>
      <c r="G8" s="128">
        <v>50</v>
      </c>
      <c r="H8" s="133">
        <v>100</v>
      </c>
    </row>
    <row r="9" spans="1:8" x14ac:dyDescent="0.35">
      <c r="A9" s="144" t="s">
        <v>310</v>
      </c>
      <c r="B9" s="145" t="s">
        <v>316</v>
      </c>
      <c r="C9" s="146">
        <f>SUM(C10:C11)</f>
        <v>11</v>
      </c>
      <c r="D9" s="147">
        <f t="shared" si="0"/>
        <v>22</v>
      </c>
      <c r="F9" s="127" t="s">
        <v>27</v>
      </c>
      <c r="G9" s="129" t="s">
        <v>302</v>
      </c>
      <c r="H9" s="133" t="s">
        <v>302</v>
      </c>
    </row>
    <row r="10" spans="1:8" x14ac:dyDescent="0.35">
      <c r="A10" s="140" t="s">
        <v>313</v>
      </c>
      <c r="B10" s="141"/>
      <c r="C10" s="142">
        <v>4</v>
      </c>
      <c r="D10" s="143">
        <f t="shared" si="0"/>
        <v>8</v>
      </c>
      <c r="F10" s="130" t="s">
        <v>28</v>
      </c>
      <c r="G10" s="131">
        <v>1</v>
      </c>
      <c r="H10" s="134">
        <v>2</v>
      </c>
    </row>
    <row r="11" spans="1:8" x14ac:dyDescent="0.35">
      <c r="A11" s="148" t="s">
        <v>314</v>
      </c>
      <c r="B11" s="149"/>
      <c r="C11" s="150">
        <v>7</v>
      </c>
      <c r="D11" s="151">
        <f t="shared" si="0"/>
        <v>14.000000000000002</v>
      </c>
      <c r="F11" s="154" t="s">
        <v>29</v>
      </c>
      <c r="G11" s="162">
        <v>50</v>
      </c>
      <c r="H11" s="163">
        <v>100</v>
      </c>
    </row>
    <row r="12" spans="1:8" x14ac:dyDescent="0.35">
      <c r="A12" s="144" t="s">
        <v>311</v>
      </c>
      <c r="B12" s="145" t="s">
        <v>317</v>
      </c>
      <c r="C12" s="146">
        <f>SUM(C13:C14)</f>
        <v>12</v>
      </c>
      <c r="D12" s="147">
        <f t="shared" si="0"/>
        <v>24</v>
      </c>
    </row>
    <row r="13" spans="1:8" x14ac:dyDescent="0.35">
      <c r="A13" s="140" t="s">
        <v>313</v>
      </c>
      <c r="B13" s="141"/>
      <c r="C13" s="142">
        <v>9</v>
      </c>
      <c r="D13" s="143">
        <f t="shared" si="0"/>
        <v>18</v>
      </c>
    </row>
    <row r="14" spans="1:8" x14ac:dyDescent="0.35">
      <c r="A14" s="148" t="s">
        <v>314</v>
      </c>
      <c r="B14" s="149"/>
      <c r="C14" s="150">
        <v>3</v>
      </c>
      <c r="D14" s="151">
        <f t="shared" si="0"/>
        <v>6</v>
      </c>
      <c r="E14" s="152"/>
      <c r="F14" s="152"/>
      <c r="G14" s="152"/>
    </row>
    <row r="15" spans="1:8" x14ac:dyDescent="0.35">
      <c r="A15" s="957" t="s">
        <v>29</v>
      </c>
      <c r="B15" s="957"/>
      <c r="C15" s="146">
        <f>SUM(C3+C6+C9+C12)</f>
        <v>50</v>
      </c>
      <c r="D15" s="147">
        <f t="shared" si="0"/>
        <v>100</v>
      </c>
      <c r="E15" s="153"/>
      <c r="F15" s="153"/>
      <c r="G15" s="153"/>
    </row>
    <row r="17" spans="1:8" x14ac:dyDescent="0.35">
      <c r="B17" s="152" t="s">
        <v>320</v>
      </c>
      <c r="C17" s="152"/>
      <c r="D17" s="159"/>
    </row>
    <row r="18" spans="1:8" x14ac:dyDescent="0.35">
      <c r="A18" s="954" t="s">
        <v>30</v>
      </c>
      <c r="B18" s="954"/>
      <c r="C18" s="954"/>
      <c r="D18" s="954"/>
      <c r="E18" s="954"/>
      <c r="F18" s="152"/>
      <c r="G18" s="132"/>
      <c r="H18" s="126"/>
    </row>
    <row r="19" spans="1:8" x14ac:dyDescent="0.35">
      <c r="A19" s="145" t="s">
        <v>31</v>
      </c>
      <c r="B19" s="145" t="s">
        <v>32</v>
      </c>
      <c r="C19" s="167" t="s">
        <v>318</v>
      </c>
      <c r="D19" s="954" t="s">
        <v>33</v>
      </c>
      <c r="E19" s="954"/>
      <c r="F19" s="152"/>
      <c r="G19" s="132"/>
      <c r="H19" s="126"/>
    </row>
    <row r="20" spans="1:8" x14ac:dyDescent="0.35">
      <c r="A20" s="160">
        <v>1</v>
      </c>
      <c r="B20" s="160">
        <v>50</v>
      </c>
      <c r="C20" s="160">
        <v>1</v>
      </c>
      <c r="D20" s="955" t="s">
        <v>302</v>
      </c>
      <c r="E20" s="955"/>
      <c r="F20" s="152"/>
      <c r="G20" s="132"/>
      <c r="H20" s="126"/>
    </row>
  </sheetData>
  <sheetProtection selectLockedCells="1" selectUnlockedCells="1"/>
  <mergeCells count="5">
    <mergeCell ref="D19:E19"/>
    <mergeCell ref="D20:E20"/>
    <mergeCell ref="A1:D1"/>
    <mergeCell ref="A15:B15"/>
    <mergeCell ref="A18:E18"/>
  </mergeCells>
  <pageMargins left="1.1020833333333333" right="0.31527777777777777" top="0.90555555555555556" bottom="0.35416666666666669" header="0.51180555555555551" footer="0.51180555555555551"/>
  <pageSetup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1:H22"/>
  <sheetViews>
    <sheetView zoomScaleNormal="100" workbookViewId="0">
      <selection activeCell="A2" sqref="A2:E2"/>
    </sheetView>
  </sheetViews>
  <sheetFormatPr defaultRowHeight="18.75" x14ac:dyDescent="0.2"/>
  <cols>
    <col min="1" max="1" width="23.5" style="13" customWidth="1"/>
    <col min="2" max="5" width="9.25" style="13" customWidth="1"/>
    <col min="6" max="16384" width="9" style="13"/>
  </cols>
  <sheetData>
    <row r="1" spans="1:8" ht="21" x14ac:dyDescent="0.2">
      <c r="A1" s="958" t="s">
        <v>297</v>
      </c>
      <c r="B1" s="958"/>
      <c r="C1" s="958"/>
      <c r="D1" s="958"/>
      <c r="E1" s="958"/>
    </row>
    <row r="2" spans="1:8" s="12" customFormat="1" ht="21.75" customHeight="1" x14ac:dyDescent="0.2">
      <c r="A2" s="171" t="s">
        <v>34</v>
      </c>
      <c r="B2" s="171" t="s">
        <v>35</v>
      </c>
      <c r="C2" s="171" t="s">
        <v>36</v>
      </c>
      <c r="D2" s="171" t="s">
        <v>22</v>
      </c>
      <c r="E2" s="171" t="s">
        <v>3</v>
      </c>
    </row>
    <row r="3" spans="1:8" ht="20.25" customHeight="1" x14ac:dyDescent="0.2">
      <c r="A3" s="14" t="s">
        <v>37</v>
      </c>
      <c r="B3" s="15">
        <v>18</v>
      </c>
      <c r="C3" s="15">
        <v>15</v>
      </c>
      <c r="D3" s="15">
        <f t="shared" ref="D3:D8" si="0">SUM(B3:C3)</f>
        <v>33</v>
      </c>
      <c r="E3" s="15">
        <v>1</v>
      </c>
      <c r="H3" s="16"/>
    </row>
    <row r="4" spans="1:8" ht="20.25" customHeight="1" x14ac:dyDescent="0.2">
      <c r="A4" s="17" t="s">
        <v>38</v>
      </c>
      <c r="B4" s="15">
        <v>23</v>
      </c>
      <c r="C4" s="18">
        <v>21</v>
      </c>
      <c r="D4" s="15">
        <f t="shared" si="0"/>
        <v>44</v>
      </c>
      <c r="E4" s="18">
        <v>2</v>
      </c>
    </row>
    <row r="5" spans="1:8" ht="20.25" customHeight="1" x14ac:dyDescent="0.2">
      <c r="A5" s="17" t="s">
        <v>39</v>
      </c>
      <c r="B5" s="15">
        <v>23</v>
      </c>
      <c r="C5" s="18">
        <v>25</v>
      </c>
      <c r="D5" s="15">
        <f t="shared" si="0"/>
        <v>48</v>
      </c>
      <c r="E5" s="18">
        <v>2</v>
      </c>
    </row>
    <row r="6" spans="1:8" ht="20.25" customHeight="1" x14ac:dyDescent="0.2">
      <c r="A6" s="17" t="s">
        <v>40</v>
      </c>
      <c r="B6" s="15">
        <v>21</v>
      </c>
      <c r="C6" s="18">
        <v>25</v>
      </c>
      <c r="D6" s="15">
        <f t="shared" si="0"/>
        <v>46</v>
      </c>
      <c r="E6" s="18">
        <v>2</v>
      </c>
    </row>
    <row r="7" spans="1:8" ht="20.25" customHeight="1" x14ac:dyDescent="0.2">
      <c r="A7" s="17" t="s">
        <v>41</v>
      </c>
      <c r="B7" s="15">
        <v>37</v>
      </c>
      <c r="C7" s="18">
        <v>28</v>
      </c>
      <c r="D7" s="15">
        <f t="shared" si="0"/>
        <v>65</v>
      </c>
      <c r="E7" s="18">
        <v>2</v>
      </c>
    </row>
    <row r="8" spans="1:8" ht="20.25" customHeight="1" x14ac:dyDescent="0.2">
      <c r="A8" s="19" t="s">
        <v>42</v>
      </c>
      <c r="B8" s="15">
        <v>19</v>
      </c>
      <c r="C8" s="20">
        <v>33</v>
      </c>
      <c r="D8" s="15">
        <f t="shared" si="0"/>
        <v>52</v>
      </c>
      <c r="E8" s="20">
        <v>2</v>
      </c>
    </row>
    <row r="9" spans="1:8" ht="20.25" customHeight="1" x14ac:dyDescent="0.2">
      <c r="A9" s="63" t="s">
        <v>43</v>
      </c>
      <c r="B9" s="64">
        <f>SUM(B3:B8)</f>
        <v>141</v>
      </c>
      <c r="C9" s="64">
        <f t="shared" ref="C9:E9" si="1">SUM(C3:C8)</f>
        <v>147</v>
      </c>
      <c r="D9" s="64">
        <f t="shared" si="1"/>
        <v>288</v>
      </c>
      <c r="E9" s="64">
        <f t="shared" si="1"/>
        <v>11</v>
      </c>
    </row>
    <row r="10" spans="1:8" ht="20.25" customHeight="1" x14ac:dyDescent="0.2">
      <c r="A10" s="14" t="s">
        <v>44</v>
      </c>
      <c r="B10" s="15">
        <v>7265</v>
      </c>
      <c r="C10" s="15">
        <v>7901</v>
      </c>
      <c r="D10" s="15">
        <f>SUM(B10:C10)</f>
        <v>15166</v>
      </c>
      <c r="E10" s="15">
        <v>365</v>
      </c>
    </row>
    <row r="11" spans="1:8" ht="20.25" customHeight="1" x14ac:dyDescent="0.2">
      <c r="A11" s="17" t="s">
        <v>45</v>
      </c>
      <c r="B11" s="18">
        <v>6928</v>
      </c>
      <c r="C11" s="18">
        <v>7471</v>
      </c>
      <c r="D11" s="15">
        <f>SUM(B11:C11)</f>
        <v>14399</v>
      </c>
      <c r="E11" s="18">
        <v>364</v>
      </c>
    </row>
    <row r="12" spans="1:8" ht="20.25" customHeight="1" x14ac:dyDescent="0.2">
      <c r="A12" s="19" t="s">
        <v>46</v>
      </c>
      <c r="B12" s="20">
        <v>6894</v>
      </c>
      <c r="C12" s="20">
        <v>7579</v>
      </c>
      <c r="D12" s="15">
        <f>SUM(B12:C12)</f>
        <v>14473</v>
      </c>
      <c r="E12" s="20">
        <v>366</v>
      </c>
    </row>
    <row r="13" spans="1:8" ht="20.25" customHeight="1" x14ac:dyDescent="0.2">
      <c r="A13" s="63" t="s">
        <v>47</v>
      </c>
      <c r="B13" s="64">
        <f>SUM(B10:B12)</f>
        <v>21087</v>
      </c>
      <c r="C13" s="64">
        <f t="shared" ref="C13:E13" si="2">SUM(C10:C12)</f>
        <v>22951</v>
      </c>
      <c r="D13" s="64">
        <f t="shared" si="2"/>
        <v>44038</v>
      </c>
      <c r="E13" s="64">
        <f t="shared" si="2"/>
        <v>1095</v>
      </c>
    </row>
    <row r="14" spans="1:8" ht="20.25" customHeight="1" x14ac:dyDescent="0.2">
      <c r="A14" s="14" t="s">
        <v>48</v>
      </c>
      <c r="B14" s="15">
        <v>4051</v>
      </c>
      <c r="C14" s="15">
        <v>6675</v>
      </c>
      <c r="D14" s="15">
        <f>SUM(B14:C14)</f>
        <v>10726</v>
      </c>
      <c r="E14" s="15">
        <v>298</v>
      </c>
    </row>
    <row r="15" spans="1:8" ht="20.25" customHeight="1" x14ac:dyDescent="0.2">
      <c r="A15" s="17" t="s">
        <v>49</v>
      </c>
      <c r="B15" s="18">
        <v>3932</v>
      </c>
      <c r="C15" s="18">
        <v>6593</v>
      </c>
      <c r="D15" s="15">
        <f>SUM(B15:C15)</f>
        <v>10525</v>
      </c>
      <c r="E15" s="18">
        <v>300</v>
      </c>
    </row>
    <row r="16" spans="1:8" ht="20.25" customHeight="1" x14ac:dyDescent="0.2">
      <c r="A16" s="19" t="s">
        <v>50</v>
      </c>
      <c r="B16" s="20">
        <v>4151</v>
      </c>
      <c r="C16" s="20">
        <v>7020</v>
      </c>
      <c r="D16" s="15">
        <f>SUM(B16:C16)</f>
        <v>11171</v>
      </c>
      <c r="E16" s="20">
        <v>298</v>
      </c>
    </row>
    <row r="17" spans="1:5" ht="20.25" customHeight="1" x14ac:dyDescent="0.2">
      <c r="A17" s="63" t="s">
        <v>51</v>
      </c>
      <c r="B17" s="64">
        <f>SUM(B14:B16)</f>
        <v>12134</v>
      </c>
      <c r="C17" s="64">
        <f t="shared" ref="C17:E17" si="3">SUM(C14:C16)</f>
        <v>20288</v>
      </c>
      <c r="D17" s="64">
        <f t="shared" si="3"/>
        <v>32422</v>
      </c>
      <c r="E17" s="64">
        <f t="shared" si="3"/>
        <v>896</v>
      </c>
    </row>
    <row r="18" spans="1:5" ht="20.25" customHeight="1" x14ac:dyDescent="0.2">
      <c r="A18" s="21" t="s">
        <v>52</v>
      </c>
      <c r="B18" s="22">
        <v>0</v>
      </c>
      <c r="C18" s="22">
        <v>31</v>
      </c>
      <c r="D18" s="23">
        <f>SUM(B18:C18)</f>
        <v>31</v>
      </c>
      <c r="E18" s="22">
        <v>1</v>
      </c>
    </row>
    <row r="19" spans="1:5" ht="20.25" customHeight="1" x14ac:dyDescent="0.2">
      <c r="A19" s="17" t="s">
        <v>53</v>
      </c>
      <c r="B19" s="18">
        <v>1</v>
      </c>
      <c r="C19" s="18">
        <v>28</v>
      </c>
      <c r="D19" s="24">
        <f>SUM(B19:C19)</f>
        <v>29</v>
      </c>
      <c r="E19" s="18">
        <v>1</v>
      </c>
    </row>
    <row r="20" spans="1:5" ht="20.25" customHeight="1" x14ac:dyDescent="0.2">
      <c r="A20" s="19" t="s">
        <v>54</v>
      </c>
      <c r="B20" s="20">
        <v>2</v>
      </c>
      <c r="C20" s="20">
        <v>34</v>
      </c>
      <c r="D20" s="25">
        <f>SUM(B20:C20)</f>
        <v>36</v>
      </c>
      <c r="E20" s="20">
        <v>1</v>
      </c>
    </row>
    <row r="21" spans="1:5" ht="20.25" customHeight="1" x14ac:dyDescent="0.2">
      <c r="A21" s="63" t="s">
        <v>55</v>
      </c>
      <c r="B21" s="64">
        <f>SUM(B18:B20)</f>
        <v>3</v>
      </c>
      <c r="C21" s="64">
        <f t="shared" ref="C21:E21" si="4">SUM(C18:C20)</f>
        <v>93</v>
      </c>
      <c r="D21" s="64">
        <f t="shared" si="4"/>
        <v>96</v>
      </c>
      <c r="E21" s="64">
        <f t="shared" si="4"/>
        <v>3</v>
      </c>
    </row>
    <row r="22" spans="1:5" ht="20.25" customHeight="1" x14ac:dyDescent="0.2">
      <c r="A22" s="172" t="s">
        <v>29</v>
      </c>
      <c r="B22" s="65">
        <f>B9+B13+B17+B21</f>
        <v>33365</v>
      </c>
      <c r="C22" s="65">
        <f>C9+C13+C17+C21</f>
        <v>43479</v>
      </c>
      <c r="D22" s="65">
        <f>SUM(B22:C22)</f>
        <v>76844</v>
      </c>
      <c r="E22" s="65">
        <v>2005</v>
      </c>
    </row>
  </sheetData>
  <sheetProtection selectLockedCells="1" selectUnlockedCells="1"/>
  <mergeCells count="1">
    <mergeCell ref="A1:E1"/>
  </mergeCells>
  <printOptions horizontalCentered="1"/>
  <pageMargins left="1.1020833333333333" right="0.31527777777777777" top="0.55138888888888893" bottom="0.15763888888888888" header="0.51180555555555551" footer="0.51180555555555551"/>
  <pageSetup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2:AK35"/>
  <sheetViews>
    <sheetView workbookViewId="0">
      <pane xSplit="1" ySplit="4" topLeftCell="Q43" activePane="bottomRight" state="frozen"/>
      <selection pane="topRight" activeCell="B1" sqref="B1"/>
      <selection pane="bottomLeft" activeCell="A5" sqref="A5"/>
      <selection pane="bottomRight" activeCell="Y53" sqref="Y53"/>
    </sheetView>
  </sheetViews>
  <sheetFormatPr defaultRowHeight="18.75" x14ac:dyDescent="0.3"/>
  <cols>
    <col min="1" max="1" width="19.625" style="5" customWidth="1"/>
    <col min="2" max="2" width="3.625" style="6" customWidth="1"/>
    <col min="3" max="4" width="3.375" style="6" customWidth="1"/>
    <col min="5" max="5" width="5.5" style="6" customWidth="1"/>
    <col min="6" max="7" width="5.375" style="6" customWidth="1"/>
    <col min="8" max="8" width="5.875" style="6" customWidth="1"/>
    <col min="9" max="9" width="6" style="6" customWidth="1"/>
    <col min="10" max="10" width="6.125" style="6" customWidth="1"/>
    <col min="11" max="15" width="6.5" style="6" customWidth="1"/>
    <col min="16" max="17" width="6.125" style="6" customWidth="1"/>
    <col min="18" max="18" width="5.625" style="6" customWidth="1"/>
    <col min="19" max="19" width="5.375" style="6" customWidth="1"/>
    <col min="20" max="21" width="9" style="5"/>
    <col min="22" max="22" width="6.375" style="5" bestFit="1" customWidth="1"/>
    <col min="23" max="23" width="1.75" style="5" bestFit="1" customWidth="1"/>
    <col min="24" max="28" width="2.625" style="5" bestFit="1" customWidth="1"/>
    <col min="29" max="29" width="4.75" style="5" bestFit="1" customWidth="1"/>
    <col min="30" max="34" width="5.625" style="5" bestFit="1" customWidth="1"/>
    <col min="35" max="35" width="4.75" style="5" bestFit="1" customWidth="1"/>
    <col min="36" max="36" width="3.5" style="5" bestFit="1" customWidth="1"/>
    <col min="37" max="37" width="2.625" style="5" bestFit="1" customWidth="1"/>
    <col min="38" max="16384" width="9" style="5"/>
  </cols>
  <sheetData>
    <row r="2" spans="1:19" s="66" customFormat="1" ht="21" x14ac:dyDescent="0.2">
      <c r="A2" s="961" t="s">
        <v>322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</row>
    <row r="3" spans="1:19" s="7" customFormat="1" ht="21.75" customHeight="1" x14ac:dyDescent="0.2">
      <c r="A3" s="960" t="s">
        <v>56</v>
      </c>
      <c r="B3" s="962" t="s">
        <v>57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4"/>
    </row>
    <row r="4" spans="1:19" s="8" customFormat="1" ht="37.5" x14ac:dyDescent="0.2">
      <c r="A4" s="960"/>
      <c r="B4" s="173">
        <v>4</v>
      </c>
      <c r="C4" s="173">
        <v>5</v>
      </c>
      <c r="D4" s="173">
        <v>6</v>
      </c>
      <c r="E4" s="173">
        <v>7</v>
      </c>
      <c r="F4" s="173">
        <v>8</v>
      </c>
      <c r="G4" s="173">
        <v>9</v>
      </c>
      <c r="H4" s="173">
        <v>10</v>
      </c>
      <c r="I4" s="173">
        <v>11</v>
      </c>
      <c r="J4" s="173">
        <v>12</v>
      </c>
      <c r="K4" s="173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3">
        <v>19</v>
      </c>
      <c r="R4" s="173">
        <v>20</v>
      </c>
      <c r="S4" s="173" t="s">
        <v>295</v>
      </c>
    </row>
    <row r="5" spans="1:19" x14ac:dyDescent="0.3">
      <c r="A5" s="3" t="s">
        <v>37</v>
      </c>
      <c r="B5" s="10">
        <v>0</v>
      </c>
      <c r="C5" s="10">
        <v>0</v>
      </c>
      <c r="D5" s="10">
        <v>1</v>
      </c>
      <c r="E5" s="10">
        <v>31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9">
        <v>0</v>
      </c>
    </row>
    <row r="6" spans="1:19" x14ac:dyDescent="0.3">
      <c r="A6" s="3" t="s">
        <v>38</v>
      </c>
      <c r="B6" s="10">
        <v>0</v>
      </c>
      <c r="C6" s="10">
        <v>0</v>
      </c>
      <c r="D6" s="10">
        <v>0</v>
      </c>
      <c r="E6" s="10">
        <v>9</v>
      </c>
      <c r="F6" s="10">
        <v>34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x14ac:dyDescent="0.3">
      <c r="A7" s="3" t="s">
        <v>39</v>
      </c>
      <c r="B7" s="10">
        <v>0</v>
      </c>
      <c r="C7" s="10">
        <v>0</v>
      </c>
      <c r="D7" s="10">
        <v>0</v>
      </c>
      <c r="E7" s="10">
        <v>0</v>
      </c>
      <c r="F7" s="10">
        <v>16</v>
      </c>
      <c r="G7" s="10">
        <v>31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x14ac:dyDescent="0.3">
      <c r="A8" s="3" t="s">
        <v>40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17</v>
      </c>
      <c r="H8" s="10">
        <v>26</v>
      </c>
      <c r="I8" s="10">
        <v>2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  <row r="9" spans="1:19" x14ac:dyDescent="0.3">
      <c r="A9" s="3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18</v>
      </c>
      <c r="I9" s="10">
        <v>40</v>
      </c>
      <c r="J9" s="10">
        <v>7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</row>
    <row r="10" spans="1:19" x14ac:dyDescent="0.3">
      <c r="A10" s="3" t="s">
        <v>42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10</v>
      </c>
      <c r="J10" s="10">
        <v>39</v>
      </c>
      <c r="K10" s="10">
        <v>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</row>
    <row r="11" spans="1:19" x14ac:dyDescent="0.3">
      <c r="A11" s="30" t="s">
        <v>43</v>
      </c>
      <c r="B11" s="67">
        <v>0</v>
      </c>
      <c r="C11" s="67">
        <v>0</v>
      </c>
      <c r="D11" s="67">
        <v>1</v>
      </c>
      <c r="E11" s="67">
        <v>40</v>
      </c>
      <c r="F11" s="67">
        <v>51</v>
      </c>
      <c r="G11" s="67">
        <v>49</v>
      </c>
      <c r="H11" s="67">
        <v>45</v>
      </c>
      <c r="I11" s="67">
        <v>52</v>
      </c>
      <c r="J11" s="67">
        <v>47</v>
      </c>
      <c r="K11" s="67">
        <v>3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</row>
    <row r="12" spans="1:19" x14ac:dyDescent="0.3">
      <c r="A12" s="3" t="s">
        <v>44</v>
      </c>
      <c r="B12" s="10">
        <v>0</v>
      </c>
      <c r="C12" s="10">
        <v>0</v>
      </c>
      <c r="D12" s="10">
        <v>0</v>
      </c>
      <c r="E12" s="10">
        <v>0</v>
      </c>
      <c r="F12" s="10">
        <v>1</v>
      </c>
      <c r="G12" s="10">
        <v>2</v>
      </c>
      <c r="H12" s="10">
        <v>8</v>
      </c>
      <c r="I12" s="10">
        <v>10</v>
      </c>
      <c r="J12" s="11">
        <v>4287</v>
      </c>
      <c r="K12" s="11">
        <v>10286</v>
      </c>
      <c r="L12" s="10">
        <v>454</v>
      </c>
      <c r="M12" s="10">
        <v>87</v>
      </c>
      <c r="N12" s="10">
        <v>24</v>
      </c>
      <c r="O12" s="10">
        <v>5</v>
      </c>
      <c r="P12" s="10">
        <v>2</v>
      </c>
      <c r="Q12" s="10">
        <v>0</v>
      </c>
      <c r="R12" s="10">
        <v>0</v>
      </c>
      <c r="S12" s="10">
        <v>0</v>
      </c>
    </row>
    <row r="13" spans="1:19" x14ac:dyDescent="0.3">
      <c r="A13" s="3" t="s">
        <v>45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12</v>
      </c>
      <c r="K13" s="11">
        <v>3949</v>
      </c>
      <c r="L13" s="11">
        <v>9861</v>
      </c>
      <c r="M13" s="10">
        <v>468</v>
      </c>
      <c r="N13" s="10">
        <v>85</v>
      </c>
      <c r="O13" s="10">
        <v>18</v>
      </c>
      <c r="P13" s="10">
        <v>3</v>
      </c>
      <c r="Q13" s="10">
        <v>2</v>
      </c>
      <c r="R13" s="10">
        <v>1</v>
      </c>
      <c r="S13" s="10">
        <v>0</v>
      </c>
    </row>
    <row r="14" spans="1:19" x14ac:dyDescent="0.3">
      <c r="A14" s="3" t="s">
        <v>46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1</v>
      </c>
      <c r="K14" s="10">
        <v>15</v>
      </c>
      <c r="L14" s="11">
        <v>3859</v>
      </c>
      <c r="M14" s="11">
        <v>9838</v>
      </c>
      <c r="N14" s="10">
        <v>618</v>
      </c>
      <c r="O14" s="10">
        <v>103</v>
      </c>
      <c r="P14" s="10">
        <v>28</v>
      </c>
      <c r="Q14" s="10">
        <v>9</v>
      </c>
      <c r="R14" s="10">
        <v>1</v>
      </c>
      <c r="S14" s="10">
        <v>0</v>
      </c>
    </row>
    <row r="15" spans="1:19" x14ac:dyDescent="0.3">
      <c r="A15" s="30" t="s">
        <v>47</v>
      </c>
      <c r="B15" s="67">
        <f>SUM(B12:B14)</f>
        <v>0</v>
      </c>
      <c r="C15" s="67">
        <f t="shared" ref="C15:S15" si="0">SUM(C12:C14)</f>
        <v>0</v>
      </c>
      <c r="D15" s="67">
        <f t="shared" si="0"/>
        <v>0</v>
      </c>
      <c r="E15" s="67">
        <f t="shared" si="0"/>
        <v>0</v>
      </c>
      <c r="F15" s="67">
        <f t="shared" si="0"/>
        <v>1</v>
      </c>
      <c r="G15" s="67">
        <f t="shared" si="0"/>
        <v>2</v>
      </c>
      <c r="H15" s="67">
        <f t="shared" si="0"/>
        <v>8</v>
      </c>
      <c r="I15" s="67">
        <f t="shared" si="0"/>
        <v>11</v>
      </c>
      <c r="J15" s="67">
        <f t="shared" si="0"/>
        <v>4300</v>
      </c>
      <c r="K15" s="67">
        <f t="shared" si="0"/>
        <v>14250</v>
      </c>
      <c r="L15" s="67">
        <f t="shared" si="0"/>
        <v>14174</v>
      </c>
      <c r="M15" s="67">
        <f t="shared" si="0"/>
        <v>10393</v>
      </c>
      <c r="N15" s="67">
        <f t="shared" si="0"/>
        <v>727</v>
      </c>
      <c r="O15" s="67">
        <f t="shared" si="0"/>
        <v>126</v>
      </c>
      <c r="P15" s="67">
        <f t="shared" si="0"/>
        <v>33</v>
      </c>
      <c r="Q15" s="67">
        <f t="shared" si="0"/>
        <v>11</v>
      </c>
      <c r="R15" s="67">
        <f t="shared" si="0"/>
        <v>2</v>
      </c>
      <c r="S15" s="67">
        <f t="shared" si="0"/>
        <v>0</v>
      </c>
    </row>
    <row r="16" spans="1:19" x14ac:dyDescent="0.3">
      <c r="A16" s="3" t="s">
        <v>48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1</v>
      </c>
      <c r="J16" s="10">
        <v>0</v>
      </c>
      <c r="K16" s="10">
        <v>7</v>
      </c>
      <c r="L16" s="10">
        <v>6</v>
      </c>
      <c r="M16" s="11">
        <v>3155</v>
      </c>
      <c r="N16" s="11">
        <v>7066</v>
      </c>
      <c r="O16" s="10">
        <v>417</v>
      </c>
      <c r="P16" s="10">
        <v>63</v>
      </c>
      <c r="Q16" s="10">
        <v>8</v>
      </c>
      <c r="R16" s="10">
        <v>1</v>
      </c>
      <c r="S16" s="10">
        <v>0</v>
      </c>
    </row>
    <row r="17" spans="1:19" x14ac:dyDescent="0.3">
      <c r="A17" s="3" t="s">
        <v>49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10</v>
      </c>
      <c r="N17" s="11">
        <v>3079</v>
      </c>
      <c r="O17" s="11">
        <v>6981</v>
      </c>
      <c r="P17" s="10">
        <v>396</v>
      </c>
      <c r="Q17" s="10">
        <v>55</v>
      </c>
      <c r="R17" s="10">
        <v>3</v>
      </c>
      <c r="S17" s="10">
        <v>0</v>
      </c>
    </row>
    <row r="18" spans="1:19" x14ac:dyDescent="0.3">
      <c r="A18" s="3" t="s">
        <v>50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76</v>
      </c>
      <c r="O18" s="11">
        <v>3284</v>
      </c>
      <c r="P18" s="11">
        <v>7361</v>
      </c>
      <c r="Q18" s="10">
        <v>396</v>
      </c>
      <c r="R18" s="10">
        <v>54</v>
      </c>
      <c r="S18" s="10">
        <v>0</v>
      </c>
    </row>
    <row r="19" spans="1:19" x14ac:dyDescent="0.3">
      <c r="A19" s="30" t="s">
        <v>51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2</v>
      </c>
      <c r="I19" s="67">
        <v>1</v>
      </c>
      <c r="J19" s="67">
        <v>0</v>
      </c>
      <c r="K19" s="67">
        <v>7</v>
      </c>
      <c r="L19" s="67">
        <v>7</v>
      </c>
      <c r="M19" s="68">
        <v>3165</v>
      </c>
      <c r="N19" s="68">
        <v>10221</v>
      </c>
      <c r="O19" s="68">
        <v>10682</v>
      </c>
      <c r="P19" s="68">
        <v>7820</v>
      </c>
      <c r="Q19" s="67">
        <v>459</v>
      </c>
      <c r="R19" s="67">
        <v>58</v>
      </c>
      <c r="S19" s="67">
        <v>0</v>
      </c>
    </row>
    <row r="20" spans="1:19" x14ac:dyDescent="0.3">
      <c r="A20" s="3" t="s">
        <v>52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9</v>
      </c>
      <c r="N20" s="10">
        <v>20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</row>
    <row r="21" spans="1:19" x14ac:dyDescent="0.3">
      <c r="A21" s="3" t="s">
        <v>53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3</v>
      </c>
      <c r="O21" s="10">
        <v>24</v>
      </c>
      <c r="P21" s="10">
        <v>1</v>
      </c>
      <c r="Q21" s="10">
        <v>0</v>
      </c>
      <c r="R21" s="10">
        <v>1</v>
      </c>
      <c r="S21" s="10">
        <v>0</v>
      </c>
    </row>
    <row r="22" spans="1:19" x14ac:dyDescent="0.3">
      <c r="A22" s="3" t="s">
        <v>54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28</v>
      </c>
      <c r="Q22" s="10">
        <v>0</v>
      </c>
      <c r="R22" s="10">
        <v>0</v>
      </c>
      <c r="S22" s="10">
        <v>0</v>
      </c>
    </row>
    <row r="23" spans="1:19" x14ac:dyDescent="0.3">
      <c r="A23" s="30" t="s">
        <v>55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9</v>
      </c>
      <c r="N23" s="69">
        <v>23</v>
      </c>
      <c r="O23" s="69">
        <v>33</v>
      </c>
      <c r="P23" s="69">
        <v>29</v>
      </c>
      <c r="Q23" s="69">
        <v>1</v>
      </c>
      <c r="R23" s="69">
        <v>1</v>
      </c>
      <c r="S23" s="69">
        <v>0</v>
      </c>
    </row>
    <row r="24" spans="1:19" x14ac:dyDescent="0.3">
      <c r="A24" s="33" t="s">
        <v>29</v>
      </c>
      <c r="B24" s="70">
        <f>B11+B15+B19+B23</f>
        <v>0</v>
      </c>
      <c r="C24" s="70">
        <f t="shared" ref="C24:S24" si="1">C11+C15+C19+C23</f>
        <v>0</v>
      </c>
      <c r="D24" s="70">
        <f t="shared" si="1"/>
        <v>1</v>
      </c>
      <c r="E24" s="70">
        <f t="shared" si="1"/>
        <v>40</v>
      </c>
      <c r="F24" s="70">
        <f t="shared" si="1"/>
        <v>52</v>
      </c>
      <c r="G24" s="70">
        <f t="shared" si="1"/>
        <v>51</v>
      </c>
      <c r="H24" s="70">
        <f t="shared" si="1"/>
        <v>55</v>
      </c>
      <c r="I24" s="70">
        <f t="shared" si="1"/>
        <v>64</v>
      </c>
      <c r="J24" s="947">
        <f t="shared" ref="J24" si="2">J11+J15+J19+J23</f>
        <v>4347</v>
      </c>
      <c r="K24" s="947">
        <f t="shared" ref="K24" si="3">K11+K15+K19+K23</f>
        <v>14260</v>
      </c>
      <c r="L24" s="947">
        <f t="shared" ref="L24" si="4">L11+L15+L19+L23</f>
        <v>14181</v>
      </c>
      <c r="M24" s="947">
        <f t="shared" ref="M24" si="5">M11+M15+M19+M23</f>
        <v>13567</v>
      </c>
      <c r="N24" s="947">
        <f t="shared" ref="N24" si="6">N11+N15+N19+N23</f>
        <v>10971</v>
      </c>
      <c r="O24" s="947">
        <f t="shared" ref="O24" si="7">O11+O15+O19+O23</f>
        <v>10841</v>
      </c>
      <c r="P24" s="947">
        <f t="shared" ref="P24" si="8">P11+P15+P19+P23</f>
        <v>7882</v>
      </c>
      <c r="Q24" s="70">
        <f t="shared" si="1"/>
        <v>471</v>
      </c>
      <c r="R24" s="70">
        <f t="shared" si="1"/>
        <v>61</v>
      </c>
      <c r="S24" s="70">
        <f t="shared" si="1"/>
        <v>0</v>
      </c>
    </row>
    <row r="33" spans="22:37" x14ac:dyDescent="0.3">
      <c r="V33" s="959" t="s">
        <v>57</v>
      </c>
      <c r="W33" s="959"/>
      <c r="X33" s="959"/>
      <c r="Y33" s="959"/>
      <c r="Z33" s="959"/>
      <c r="AA33" s="959"/>
      <c r="AB33" s="959"/>
      <c r="AC33" s="959"/>
      <c r="AD33" s="959"/>
      <c r="AE33" s="959"/>
      <c r="AF33" s="959"/>
      <c r="AG33" s="959"/>
      <c r="AH33" s="959"/>
      <c r="AI33" s="959"/>
      <c r="AJ33" s="959"/>
      <c r="AK33" s="959"/>
    </row>
    <row r="34" spans="22:37" x14ac:dyDescent="0.3">
      <c r="V34" s="948" t="s">
        <v>751</v>
      </c>
      <c r="W34" s="173">
        <v>6</v>
      </c>
      <c r="X34" s="173">
        <v>7</v>
      </c>
      <c r="Y34" s="173">
        <v>8</v>
      </c>
      <c r="Z34" s="173">
        <v>9</v>
      </c>
      <c r="AA34" s="173">
        <v>10</v>
      </c>
      <c r="AB34" s="173">
        <v>11</v>
      </c>
      <c r="AC34" s="173">
        <v>12</v>
      </c>
      <c r="AD34" s="173">
        <v>13</v>
      </c>
      <c r="AE34" s="173">
        <v>14</v>
      </c>
      <c r="AF34" s="173">
        <v>15</v>
      </c>
      <c r="AG34" s="173">
        <v>16</v>
      </c>
      <c r="AH34" s="173">
        <v>17</v>
      </c>
      <c r="AI34" s="173">
        <v>18</v>
      </c>
      <c r="AJ34" s="173">
        <v>19</v>
      </c>
      <c r="AK34" s="173">
        <v>20</v>
      </c>
    </row>
    <row r="35" spans="22:37" x14ac:dyDescent="0.3">
      <c r="V35" s="33" t="s">
        <v>752</v>
      </c>
      <c r="W35" s="70">
        <v>1</v>
      </c>
      <c r="X35" s="70">
        <v>40</v>
      </c>
      <c r="Y35" s="70">
        <v>52</v>
      </c>
      <c r="Z35" s="70">
        <v>51</v>
      </c>
      <c r="AA35" s="70">
        <v>55</v>
      </c>
      <c r="AB35" s="70">
        <v>64</v>
      </c>
      <c r="AC35" s="947">
        <v>4347</v>
      </c>
      <c r="AD35" s="947">
        <v>14260</v>
      </c>
      <c r="AE35" s="947">
        <v>14181</v>
      </c>
      <c r="AF35" s="947">
        <v>13567</v>
      </c>
      <c r="AG35" s="947">
        <v>10971</v>
      </c>
      <c r="AH35" s="947">
        <v>10841</v>
      </c>
      <c r="AI35" s="947">
        <v>7882</v>
      </c>
      <c r="AJ35" s="70">
        <v>471</v>
      </c>
      <c r="AK35" s="70">
        <v>61</v>
      </c>
    </row>
  </sheetData>
  <sheetProtection selectLockedCells="1" selectUnlockedCells="1"/>
  <mergeCells count="4">
    <mergeCell ref="V33:AK33"/>
    <mergeCell ref="A3:A4"/>
    <mergeCell ref="A2:S2"/>
    <mergeCell ref="B3:S3"/>
  </mergeCells>
  <printOptions horizontalCentered="1"/>
  <pageMargins left="0.37" right="0" top="0" bottom="0" header="0" footer="0"/>
  <pageSetup firstPageNumber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L22"/>
  <sheetViews>
    <sheetView workbookViewId="0">
      <selection activeCell="O17" sqref="O17"/>
    </sheetView>
  </sheetViews>
  <sheetFormatPr defaultRowHeight="21" x14ac:dyDescent="0.45"/>
  <cols>
    <col min="1" max="1" width="25.75" style="2" customWidth="1"/>
    <col min="2" max="2" width="8.5" style="36" customWidth="1"/>
    <col min="3" max="3" width="9.375" style="36" customWidth="1"/>
    <col min="4" max="4" width="10.125" style="36" customWidth="1"/>
    <col min="5" max="5" width="10" style="36" customWidth="1"/>
    <col min="6" max="6" width="9.75" style="36" customWidth="1"/>
    <col min="7" max="7" width="9.875" style="36" customWidth="1"/>
    <col min="8" max="8" width="9.375" style="36" customWidth="1"/>
    <col min="9" max="11" width="8.5" style="36" customWidth="1"/>
    <col min="12" max="12" width="7.375" style="36" customWidth="1"/>
    <col min="13" max="16384" width="9" style="2"/>
  </cols>
  <sheetData>
    <row r="1" spans="1:12" s="1" customFormat="1" ht="33.75" customHeight="1" x14ac:dyDescent="0.5">
      <c r="A1" s="969" t="s">
        <v>323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</row>
    <row r="2" spans="1:12" x14ac:dyDescent="0.45">
      <c r="A2" s="965" t="s">
        <v>34</v>
      </c>
      <c r="B2" s="967" t="s">
        <v>58</v>
      </c>
      <c r="C2" s="967"/>
      <c r="D2" s="967"/>
      <c r="E2" s="967"/>
      <c r="F2" s="967"/>
      <c r="G2" s="967"/>
      <c r="H2" s="967"/>
      <c r="I2" s="967"/>
      <c r="J2" s="967"/>
      <c r="K2" s="967"/>
      <c r="L2" s="967" t="s">
        <v>22</v>
      </c>
    </row>
    <row r="3" spans="1:12" ht="75" x14ac:dyDescent="0.45">
      <c r="A3" s="966"/>
      <c r="B3" s="174" t="s">
        <v>59</v>
      </c>
      <c r="C3" s="174" t="s">
        <v>60</v>
      </c>
      <c r="D3" s="174" t="s">
        <v>61</v>
      </c>
      <c r="E3" s="174" t="s">
        <v>62</v>
      </c>
      <c r="F3" s="174" t="s">
        <v>63</v>
      </c>
      <c r="G3" s="174" t="s">
        <v>64</v>
      </c>
      <c r="H3" s="174" t="s">
        <v>66</v>
      </c>
      <c r="I3" s="174" t="s">
        <v>65</v>
      </c>
      <c r="J3" s="174" t="s">
        <v>67</v>
      </c>
      <c r="K3" s="174" t="s">
        <v>68</v>
      </c>
      <c r="L3" s="968"/>
    </row>
    <row r="4" spans="1:12" ht="20.25" customHeight="1" x14ac:dyDescent="0.45">
      <c r="A4" s="26" t="s">
        <v>37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8">
        <v>0</v>
      </c>
    </row>
    <row r="5" spans="1:12" ht="20.25" customHeight="1" x14ac:dyDescent="0.45">
      <c r="A5" s="26" t="s">
        <v>38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1</v>
      </c>
      <c r="I5" s="29">
        <v>0</v>
      </c>
      <c r="J5" s="29">
        <v>0</v>
      </c>
      <c r="K5" s="29">
        <v>0</v>
      </c>
      <c r="L5" s="28">
        <v>1</v>
      </c>
    </row>
    <row r="6" spans="1:12" ht="20.25" customHeight="1" x14ac:dyDescent="0.45">
      <c r="A6" s="26" t="s">
        <v>39</v>
      </c>
      <c r="B6" s="29">
        <v>0</v>
      </c>
      <c r="C6" s="29">
        <v>0</v>
      </c>
      <c r="D6" s="29">
        <v>0</v>
      </c>
      <c r="E6" s="29">
        <v>0</v>
      </c>
      <c r="F6" s="29">
        <v>3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8">
        <v>3</v>
      </c>
    </row>
    <row r="7" spans="1:12" ht="20.25" customHeight="1" x14ac:dyDescent="0.45">
      <c r="A7" s="26" t="s">
        <v>40</v>
      </c>
      <c r="B7" s="29">
        <v>0</v>
      </c>
      <c r="C7" s="29">
        <v>0</v>
      </c>
      <c r="D7" s="29">
        <v>0</v>
      </c>
      <c r="E7" s="29">
        <v>0</v>
      </c>
      <c r="F7" s="29">
        <v>2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8">
        <v>2</v>
      </c>
    </row>
    <row r="8" spans="1:12" ht="20.25" customHeight="1" x14ac:dyDescent="0.45">
      <c r="A8" s="26" t="s">
        <v>41</v>
      </c>
      <c r="B8" s="29">
        <v>0</v>
      </c>
      <c r="C8" s="29">
        <v>0</v>
      </c>
      <c r="D8" s="29">
        <v>0</v>
      </c>
      <c r="E8" s="29">
        <v>0</v>
      </c>
      <c r="F8" s="29">
        <v>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8">
        <v>3</v>
      </c>
    </row>
    <row r="9" spans="1:12" ht="20.25" customHeight="1" x14ac:dyDescent="0.45">
      <c r="A9" s="26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</row>
    <row r="10" spans="1:12" ht="20.25" customHeight="1" x14ac:dyDescent="0.45">
      <c r="A10" s="30" t="s">
        <v>43</v>
      </c>
      <c r="B10" s="31">
        <v>0</v>
      </c>
      <c r="C10" s="31">
        <v>0</v>
      </c>
      <c r="D10" s="31">
        <v>0</v>
      </c>
      <c r="E10" s="31">
        <v>0</v>
      </c>
      <c r="F10" s="31">
        <v>8</v>
      </c>
      <c r="G10" s="31">
        <v>0</v>
      </c>
      <c r="H10" s="31">
        <v>1</v>
      </c>
      <c r="I10" s="31">
        <v>0</v>
      </c>
      <c r="J10" s="31">
        <v>0</v>
      </c>
      <c r="K10" s="31">
        <v>0</v>
      </c>
      <c r="L10" s="32">
        <v>9</v>
      </c>
    </row>
    <row r="11" spans="1:12" ht="20.25" customHeight="1" x14ac:dyDescent="0.45">
      <c r="A11" s="26" t="s">
        <v>44</v>
      </c>
      <c r="B11" s="29">
        <v>28</v>
      </c>
      <c r="C11" s="29">
        <v>5</v>
      </c>
      <c r="D11" s="29">
        <v>7</v>
      </c>
      <c r="E11" s="29">
        <v>13</v>
      </c>
      <c r="F11" s="29">
        <v>87</v>
      </c>
      <c r="G11" s="29">
        <v>1</v>
      </c>
      <c r="H11" s="29">
        <v>1</v>
      </c>
      <c r="I11" s="29">
        <v>2</v>
      </c>
      <c r="J11" s="29">
        <v>0</v>
      </c>
      <c r="K11" s="29">
        <v>0</v>
      </c>
      <c r="L11" s="28">
        <f>B11+C11+D11+F11+E11+G11+H11+I11</f>
        <v>144</v>
      </c>
    </row>
    <row r="12" spans="1:12" ht="20.25" customHeight="1" x14ac:dyDescent="0.45">
      <c r="A12" s="26" t="s">
        <v>45</v>
      </c>
      <c r="B12" s="29">
        <v>4</v>
      </c>
      <c r="C12" s="29">
        <v>2</v>
      </c>
      <c r="D12" s="29">
        <v>1</v>
      </c>
      <c r="E12" s="29">
        <v>5</v>
      </c>
      <c r="F12" s="29">
        <v>48</v>
      </c>
      <c r="G12" s="29">
        <v>0</v>
      </c>
      <c r="H12" s="29">
        <v>2</v>
      </c>
      <c r="I12" s="29">
        <v>2</v>
      </c>
      <c r="J12" s="29">
        <v>1</v>
      </c>
      <c r="K12" s="29">
        <v>0</v>
      </c>
      <c r="L12" s="28">
        <f>B12+C12+D12+E12+F12+H12+I12+J12</f>
        <v>65</v>
      </c>
    </row>
    <row r="13" spans="1:12" ht="20.25" customHeight="1" x14ac:dyDescent="0.45">
      <c r="A13" s="26" t="s">
        <v>46</v>
      </c>
      <c r="B13" s="29">
        <v>3</v>
      </c>
      <c r="C13" s="29">
        <v>0</v>
      </c>
      <c r="D13" s="29">
        <v>5</v>
      </c>
      <c r="E13" s="29">
        <v>5</v>
      </c>
      <c r="F13" s="29">
        <v>17</v>
      </c>
      <c r="G13" s="29">
        <v>1</v>
      </c>
      <c r="H13" s="29">
        <v>1</v>
      </c>
      <c r="I13" s="29">
        <v>0</v>
      </c>
      <c r="J13" s="29">
        <v>0</v>
      </c>
      <c r="K13" s="29">
        <v>0</v>
      </c>
      <c r="L13" s="28">
        <f>B13+D13+E13+F13+G13+H13</f>
        <v>32</v>
      </c>
    </row>
    <row r="14" spans="1:12" ht="20.25" customHeight="1" x14ac:dyDescent="0.45">
      <c r="A14" s="30" t="s">
        <v>47</v>
      </c>
      <c r="B14" s="31">
        <v>35</v>
      </c>
      <c r="C14" s="31">
        <v>7</v>
      </c>
      <c r="D14" s="31">
        <v>13</v>
      </c>
      <c r="E14" s="31">
        <v>23</v>
      </c>
      <c r="F14" s="31">
        <v>152</v>
      </c>
      <c r="G14" s="31">
        <v>2</v>
      </c>
      <c r="H14" s="31">
        <v>4</v>
      </c>
      <c r="I14" s="31">
        <v>4</v>
      </c>
      <c r="J14" s="31">
        <v>1</v>
      </c>
      <c r="K14" s="31">
        <v>0</v>
      </c>
      <c r="L14" s="32">
        <f>B14+C14+D14+E14+F14+G14+H14+I14+J14+K14</f>
        <v>241</v>
      </c>
    </row>
    <row r="15" spans="1:12" ht="20.25" customHeight="1" x14ac:dyDescent="0.45">
      <c r="A15" s="26" t="s">
        <v>48</v>
      </c>
      <c r="B15" s="29">
        <v>3</v>
      </c>
      <c r="C15" s="29">
        <v>1</v>
      </c>
      <c r="D15" s="29">
        <v>0</v>
      </c>
      <c r="E15" s="29">
        <v>1</v>
      </c>
      <c r="F15" s="29">
        <v>4</v>
      </c>
      <c r="G15" s="29">
        <v>0</v>
      </c>
      <c r="H15" s="29">
        <v>0</v>
      </c>
      <c r="I15" s="29">
        <v>1</v>
      </c>
      <c r="J15" s="29">
        <v>0</v>
      </c>
      <c r="K15" s="29">
        <v>0</v>
      </c>
      <c r="L15" s="28">
        <f t="shared" ref="L15:L22" si="0">B15+C15+D15+E15+F15+G15+H15+I15+J15+K15</f>
        <v>10</v>
      </c>
    </row>
    <row r="16" spans="1:12" ht="20.25" customHeight="1" x14ac:dyDescent="0.45">
      <c r="A16" s="26" t="s">
        <v>49</v>
      </c>
      <c r="B16" s="29">
        <v>1</v>
      </c>
      <c r="C16" s="29">
        <v>1</v>
      </c>
      <c r="D16" s="29">
        <v>0</v>
      </c>
      <c r="E16" s="29">
        <v>6</v>
      </c>
      <c r="F16" s="29">
        <v>2</v>
      </c>
      <c r="G16" s="29">
        <v>1</v>
      </c>
      <c r="H16" s="29">
        <v>0</v>
      </c>
      <c r="I16" s="29">
        <v>0</v>
      </c>
      <c r="J16" s="29">
        <v>0</v>
      </c>
      <c r="K16" s="29">
        <v>0</v>
      </c>
      <c r="L16" s="28">
        <f t="shared" si="0"/>
        <v>11</v>
      </c>
    </row>
    <row r="17" spans="1:12" ht="20.25" customHeight="1" x14ac:dyDescent="0.45">
      <c r="A17" s="26" t="s">
        <v>50</v>
      </c>
      <c r="B17" s="29">
        <v>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8">
        <f t="shared" si="0"/>
        <v>1</v>
      </c>
    </row>
    <row r="18" spans="1:12" ht="20.25" customHeight="1" x14ac:dyDescent="0.45">
      <c r="A18" s="26" t="s">
        <v>52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8">
        <f t="shared" si="0"/>
        <v>0</v>
      </c>
    </row>
    <row r="19" spans="1:12" ht="20.25" customHeight="1" x14ac:dyDescent="0.45">
      <c r="A19" s="26" t="s">
        <v>53</v>
      </c>
      <c r="B19" s="29">
        <v>0</v>
      </c>
      <c r="C19" s="29">
        <v>0</v>
      </c>
      <c r="D19" s="29">
        <v>0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8">
        <f t="shared" si="0"/>
        <v>1</v>
      </c>
    </row>
    <row r="20" spans="1:12" ht="20.25" customHeight="1" x14ac:dyDescent="0.45">
      <c r="A20" s="26" t="s">
        <v>54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f t="shared" si="0"/>
        <v>0</v>
      </c>
    </row>
    <row r="21" spans="1:12" ht="20.25" customHeight="1" x14ac:dyDescent="0.45">
      <c r="A21" s="30" t="s">
        <v>296</v>
      </c>
      <c r="B21" s="31">
        <v>5</v>
      </c>
      <c r="C21" s="31">
        <v>2</v>
      </c>
      <c r="D21" s="31">
        <v>0</v>
      </c>
      <c r="E21" s="31">
        <v>8</v>
      </c>
      <c r="F21" s="31">
        <v>6</v>
      </c>
      <c r="G21" s="31">
        <v>1</v>
      </c>
      <c r="H21" s="31">
        <v>0</v>
      </c>
      <c r="I21" s="31">
        <v>1</v>
      </c>
      <c r="J21" s="31">
        <v>0</v>
      </c>
      <c r="K21" s="31">
        <v>0</v>
      </c>
      <c r="L21" s="32">
        <f t="shared" si="0"/>
        <v>23</v>
      </c>
    </row>
    <row r="22" spans="1:12" ht="20.25" customHeight="1" x14ac:dyDescent="0.45">
      <c r="A22" s="33" t="s">
        <v>29</v>
      </c>
      <c r="B22" s="34">
        <v>40</v>
      </c>
      <c r="C22" s="34">
        <v>9</v>
      </c>
      <c r="D22" s="34">
        <v>13</v>
      </c>
      <c r="E22" s="34">
        <v>31</v>
      </c>
      <c r="F22" s="34">
        <v>166</v>
      </c>
      <c r="G22" s="34">
        <v>3</v>
      </c>
      <c r="H22" s="34">
        <v>5</v>
      </c>
      <c r="I22" s="34">
        <v>5</v>
      </c>
      <c r="J22" s="34">
        <v>1</v>
      </c>
      <c r="K22" s="34">
        <v>0</v>
      </c>
      <c r="L22" s="35">
        <f t="shared" si="0"/>
        <v>273</v>
      </c>
    </row>
  </sheetData>
  <sheetProtection selectLockedCells="1" selectUnlockedCells="1"/>
  <mergeCells count="4">
    <mergeCell ref="A2:A3"/>
    <mergeCell ref="B2:K2"/>
    <mergeCell ref="L2:L3"/>
    <mergeCell ref="A1:L1"/>
  </mergeCells>
  <printOptions horizontalCentered="1"/>
  <pageMargins left="0" right="0" top="0" bottom="0" header="0" footer="0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A1:AE22"/>
  <sheetViews>
    <sheetView zoomScale="90" zoomScaleNormal="90" workbookViewId="0">
      <selection activeCell="R5" sqref="R5"/>
    </sheetView>
  </sheetViews>
  <sheetFormatPr defaultRowHeight="18.75" x14ac:dyDescent="0.3"/>
  <cols>
    <col min="1" max="1" width="24.375" style="37" customWidth="1"/>
    <col min="2" max="2" width="7.75" style="37" customWidth="1"/>
    <col min="3" max="3" width="7.25" style="37" customWidth="1"/>
    <col min="4" max="4" width="7.625" style="37" customWidth="1"/>
    <col min="5" max="5" width="10.625" style="37" customWidth="1"/>
    <col min="6" max="6" width="6.25" style="37" customWidth="1"/>
    <col min="7" max="7" width="7.75" style="37" customWidth="1"/>
    <col min="8" max="8" width="6.5" style="37" customWidth="1"/>
    <col min="9" max="9" width="7.5" style="37" customWidth="1"/>
    <col min="10" max="10" width="6.5" style="50" customWidth="1"/>
    <col min="11" max="11" width="7.75" style="37" customWidth="1"/>
    <col min="12" max="12" width="6.625" style="37" customWidth="1"/>
    <col min="13" max="13" width="8.875" style="37" customWidth="1"/>
    <col min="14" max="14" width="4.5" style="37" customWidth="1"/>
    <col min="15" max="15" width="5.375" style="37" customWidth="1"/>
    <col min="16" max="16" width="6.625" style="50" customWidth="1"/>
    <col min="17" max="16384" width="9" style="37"/>
  </cols>
  <sheetData>
    <row r="1" spans="1:31" s="4" customFormat="1" ht="27" customHeight="1" x14ac:dyDescent="0.35">
      <c r="A1" s="971" t="s">
        <v>324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  <c r="AC1" s="72"/>
      <c r="AD1" s="72"/>
      <c r="AE1" s="72"/>
    </row>
    <row r="2" spans="1:31" x14ac:dyDescent="0.3">
      <c r="A2" s="960" t="s">
        <v>34</v>
      </c>
      <c r="B2" s="970" t="s">
        <v>58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</row>
    <row r="3" spans="1:31" s="38" customFormat="1" ht="75" x14ac:dyDescent="0.3">
      <c r="A3" s="960"/>
      <c r="B3" s="175" t="s">
        <v>69</v>
      </c>
      <c r="C3" s="175" t="s">
        <v>70</v>
      </c>
      <c r="D3" s="175" t="s">
        <v>71</v>
      </c>
      <c r="E3" s="175" t="s">
        <v>72</v>
      </c>
      <c r="F3" s="175" t="s">
        <v>73</v>
      </c>
      <c r="G3" s="175" t="s">
        <v>74</v>
      </c>
      <c r="H3" s="175" t="s">
        <v>75</v>
      </c>
      <c r="I3" s="175" t="s">
        <v>76</v>
      </c>
      <c r="J3" s="176" t="s">
        <v>77</v>
      </c>
      <c r="K3" s="175" t="s">
        <v>78</v>
      </c>
      <c r="L3" s="175" t="s">
        <v>79</v>
      </c>
      <c r="M3" s="175" t="s">
        <v>80</v>
      </c>
      <c r="N3" s="175" t="s">
        <v>106</v>
      </c>
      <c r="O3" s="175" t="s">
        <v>270</v>
      </c>
      <c r="P3" s="176" t="s">
        <v>22</v>
      </c>
    </row>
    <row r="4" spans="1:31" ht="20.25" customHeight="1" x14ac:dyDescent="0.3">
      <c r="A4" s="26" t="s">
        <v>37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40">
        <v>5</v>
      </c>
      <c r="K4" s="39">
        <v>0</v>
      </c>
      <c r="L4" s="39">
        <v>0</v>
      </c>
      <c r="M4" s="39">
        <v>0</v>
      </c>
      <c r="N4" s="39">
        <v>9</v>
      </c>
      <c r="O4" s="41">
        <v>0</v>
      </c>
      <c r="P4" s="42">
        <f>B4+C4+D4+E4+F4+G4+H4+I4+J4+K4+L4+M4+N4+O4</f>
        <v>14</v>
      </c>
    </row>
    <row r="5" spans="1:31" ht="20.25" customHeight="1" x14ac:dyDescent="0.3">
      <c r="A5" s="26" t="s">
        <v>38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40">
        <v>26</v>
      </c>
      <c r="K5" s="39">
        <v>0</v>
      </c>
      <c r="L5" s="39">
        <v>0</v>
      </c>
      <c r="M5" s="39">
        <v>0</v>
      </c>
      <c r="N5" s="39">
        <v>7</v>
      </c>
      <c r="O5" s="41">
        <v>0</v>
      </c>
      <c r="P5" s="42">
        <f t="shared" ref="P5:P22" si="0">B5+C5+D5+E5+F5+G5+H5+I5+J5+K5+L5+M5+N5+O5</f>
        <v>33</v>
      </c>
    </row>
    <row r="6" spans="1:31" ht="20.25" customHeight="1" x14ac:dyDescent="0.3">
      <c r="A6" s="26" t="s">
        <v>39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0">
        <v>19</v>
      </c>
      <c r="K6" s="39">
        <v>0</v>
      </c>
      <c r="L6" s="39">
        <v>0</v>
      </c>
      <c r="M6" s="39">
        <v>0</v>
      </c>
      <c r="N6" s="39">
        <v>4</v>
      </c>
      <c r="O6" s="41">
        <v>0</v>
      </c>
      <c r="P6" s="42">
        <f t="shared" si="0"/>
        <v>23</v>
      </c>
    </row>
    <row r="7" spans="1:31" ht="20.25" customHeight="1" x14ac:dyDescent="0.3">
      <c r="A7" s="26" t="s">
        <v>40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0">
        <v>29</v>
      </c>
      <c r="K7" s="39">
        <v>0</v>
      </c>
      <c r="L7" s="39">
        <v>0</v>
      </c>
      <c r="M7" s="39">
        <v>0</v>
      </c>
      <c r="N7" s="39">
        <v>4</v>
      </c>
      <c r="O7" s="41">
        <v>0</v>
      </c>
      <c r="P7" s="42">
        <f t="shared" si="0"/>
        <v>33</v>
      </c>
    </row>
    <row r="8" spans="1:31" ht="20.25" customHeight="1" x14ac:dyDescent="0.3">
      <c r="A8" s="26" t="s">
        <v>41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0">
        <v>24</v>
      </c>
      <c r="K8" s="39">
        <v>0</v>
      </c>
      <c r="L8" s="39">
        <v>0</v>
      </c>
      <c r="M8" s="39">
        <v>0</v>
      </c>
      <c r="N8" s="39">
        <v>16</v>
      </c>
      <c r="O8" s="41">
        <v>0</v>
      </c>
      <c r="P8" s="42">
        <f t="shared" si="0"/>
        <v>41</v>
      </c>
    </row>
    <row r="9" spans="1:31" ht="20.25" customHeight="1" x14ac:dyDescent="0.3">
      <c r="A9" s="26" t="s">
        <v>42</v>
      </c>
      <c r="B9" s="39">
        <v>0</v>
      </c>
      <c r="C9" s="39">
        <v>0</v>
      </c>
      <c r="D9" s="39">
        <v>1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0">
        <v>14</v>
      </c>
      <c r="K9" s="39">
        <v>0</v>
      </c>
      <c r="L9" s="39">
        <v>0</v>
      </c>
      <c r="M9" s="39">
        <v>0</v>
      </c>
      <c r="N9" s="39">
        <v>14</v>
      </c>
      <c r="O9" s="41">
        <v>0</v>
      </c>
      <c r="P9" s="42">
        <f t="shared" si="0"/>
        <v>29</v>
      </c>
    </row>
    <row r="10" spans="1:31" ht="20.25" customHeight="1" x14ac:dyDescent="0.3">
      <c r="A10" s="30" t="s">
        <v>43</v>
      </c>
      <c r="B10" s="43">
        <v>0</v>
      </c>
      <c r="C10" s="43">
        <v>0</v>
      </c>
      <c r="D10" s="43">
        <v>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4">
        <v>117</v>
      </c>
      <c r="K10" s="43">
        <v>0</v>
      </c>
      <c r="L10" s="43">
        <v>0</v>
      </c>
      <c r="M10" s="43">
        <v>0</v>
      </c>
      <c r="N10" s="43">
        <v>54</v>
      </c>
      <c r="O10" s="45">
        <v>0</v>
      </c>
      <c r="P10" s="46">
        <f t="shared" si="0"/>
        <v>173</v>
      </c>
    </row>
    <row r="11" spans="1:31" ht="20.25" customHeight="1" x14ac:dyDescent="0.3">
      <c r="A11" s="26" t="s">
        <v>44</v>
      </c>
      <c r="B11" s="39">
        <v>1</v>
      </c>
      <c r="C11" s="39">
        <v>0</v>
      </c>
      <c r="D11" s="39">
        <v>7</v>
      </c>
      <c r="E11" s="39">
        <v>2</v>
      </c>
      <c r="F11" s="39">
        <v>0</v>
      </c>
      <c r="G11" s="39">
        <v>2</v>
      </c>
      <c r="H11" s="39">
        <v>4</v>
      </c>
      <c r="I11" s="39">
        <v>10</v>
      </c>
      <c r="J11" s="40">
        <v>6964</v>
      </c>
      <c r="K11" s="39">
        <v>1</v>
      </c>
      <c r="L11" s="39">
        <v>77</v>
      </c>
      <c r="M11" s="39">
        <v>11</v>
      </c>
      <c r="N11" s="39">
        <v>193</v>
      </c>
      <c r="O11" s="41">
        <v>0</v>
      </c>
      <c r="P11" s="42">
        <f t="shared" si="0"/>
        <v>7272</v>
      </c>
    </row>
    <row r="12" spans="1:31" ht="20.25" customHeight="1" x14ac:dyDescent="0.3">
      <c r="A12" s="26" t="s">
        <v>45</v>
      </c>
      <c r="B12" s="39">
        <v>0</v>
      </c>
      <c r="C12" s="39">
        <v>1</v>
      </c>
      <c r="D12" s="39">
        <v>11</v>
      </c>
      <c r="E12" s="39">
        <v>1</v>
      </c>
      <c r="F12" s="39">
        <v>1</v>
      </c>
      <c r="G12" s="39">
        <v>0</v>
      </c>
      <c r="H12" s="39">
        <v>6</v>
      </c>
      <c r="I12" s="39">
        <v>4</v>
      </c>
      <c r="J12" s="40">
        <v>6474</v>
      </c>
      <c r="K12" s="39">
        <v>1</v>
      </c>
      <c r="L12" s="39">
        <v>51</v>
      </c>
      <c r="M12" s="39">
        <v>9</v>
      </c>
      <c r="N12" s="39">
        <v>183</v>
      </c>
      <c r="O12" s="41">
        <v>0</v>
      </c>
      <c r="P12" s="42">
        <f t="shared" si="0"/>
        <v>6742</v>
      </c>
    </row>
    <row r="13" spans="1:31" ht="20.25" customHeight="1" x14ac:dyDescent="0.3">
      <c r="A13" s="26" t="s">
        <v>46</v>
      </c>
      <c r="B13" s="39">
        <v>1</v>
      </c>
      <c r="C13" s="39">
        <v>0</v>
      </c>
      <c r="D13" s="39">
        <v>12</v>
      </c>
      <c r="E13" s="39">
        <v>0</v>
      </c>
      <c r="F13" s="39">
        <v>0</v>
      </c>
      <c r="G13" s="39">
        <v>2</v>
      </c>
      <c r="H13" s="39">
        <v>11</v>
      </c>
      <c r="I13" s="39">
        <v>4</v>
      </c>
      <c r="J13" s="40">
        <v>6660</v>
      </c>
      <c r="K13" s="39">
        <v>3</v>
      </c>
      <c r="L13" s="39">
        <v>61</v>
      </c>
      <c r="M13" s="39">
        <v>9</v>
      </c>
      <c r="N13" s="39">
        <v>172</v>
      </c>
      <c r="O13" s="41">
        <v>0</v>
      </c>
      <c r="P13" s="42">
        <f t="shared" si="0"/>
        <v>6935</v>
      </c>
    </row>
    <row r="14" spans="1:31" ht="20.25" customHeight="1" x14ac:dyDescent="0.3">
      <c r="A14" s="30" t="s">
        <v>47</v>
      </c>
      <c r="B14" s="43">
        <v>2</v>
      </c>
      <c r="C14" s="43">
        <v>1</v>
      </c>
      <c r="D14" s="43">
        <v>30</v>
      </c>
      <c r="E14" s="43">
        <v>3</v>
      </c>
      <c r="F14" s="43">
        <v>1</v>
      </c>
      <c r="G14" s="43">
        <v>4</v>
      </c>
      <c r="H14" s="43">
        <v>21</v>
      </c>
      <c r="I14" s="43">
        <v>18</v>
      </c>
      <c r="J14" s="44">
        <v>20098</v>
      </c>
      <c r="K14" s="43">
        <v>5</v>
      </c>
      <c r="L14" s="43">
        <v>189</v>
      </c>
      <c r="M14" s="43">
        <v>29</v>
      </c>
      <c r="N14" s="43">
        <v>548</v>
      </c>
      <c r="O14" s="45">
        <v>0</v>
      </c>
      <c r="P14" s="46">
        <f t="shared" si="0"/>
        <v>20949</v>
      </c>
    </row>
    <row r="15" spans="1:31" ht="20.25" customHeight="1" x14ac:dyDescent="0.3">
      <c r="A15" s="26" t="s">
        <v>48</v>
      </c>
      <c r="B15" s="39">
        <v>0</v>
      </c>
      <c r="C15" s="39">
        <v>0</v>
      </c>
      <c r="D15" s="39">
        <v>1</v>
      </c>
      <c r="E15" s="39">
        <v>0</v>
      </c>
      <c r="F15" s="39">
        <v>0</v>
      </c>
      <c r="G15" s="39">
        <v>0</v>
      </c>
      <c r="H15" s="39">
        <v>5</v>
      </c>
      <c r="I15" s="39">
        <v>1</v>
      </c>
      <c r="J15" s="40">
        <v>3536</v>
      </c>
      <c r="K15" s="39">
        <v>0</v>
      </c>
      <c r="L15" s="39">
        <v>38</v>
      </c>
      <c r="M15" s="39">
        <v>14</v>
      </c>
      <c r="N15" s="39">
        <v>149</v>
      </c>
      <c r="O15" s="41">
        <v>0</v>
      </c>
      <c r="P15" s="42">
        <f t="shared" si="0"/>
        <v>3744</v>
      </c>
    </row>
    <row r="16" spans="1:31" ht="20.25" customHeight="1" x14ac:dyDescent="0.3">
      <c r="A16" s="26" t="s">
        <v>49</v>
      </c>
      <c r="B16" s="39">
        <v>0</v>
      </c>
      <c r="C16" s="39">
        <v>0</v>
      </c>
      <c r="D16" s="39">
        <v>1</v>
      </c>
      <c r="E16" s="39">
        <v>0</v>
      </c>
      <c r="F16" s="39">
        <v>0</v>
      </c>
      <c r="G16" s="39">
        <v>0</v>
      </c>
      <c r="H16" s="39">
        <v>4</v>
      </c>
      <c r="I16" s="39">
        <v>2</v>
      </c>
      <c r="J16" s="40">
        <v>3592</v>
      </c>
      <c r="K16" s="39">
        <v>0</v>
      </c>
      <c r="L16" s="39">
        <v>39</v>
      </c>
      <c r="M16" s="39">
        <v>10</v>
      </c>
      <c r="N16" s="39">
        <v>129</v>
      </c>
      <c r="O16" s="41">
        <v>0</v>
      </c>
      <c r="P16" s="42">
        <f t="shared" si="0"/>
        <v>3777</v>
      </c>
    </row>
    <row r="17" spans="1:16" ht="20.25" customHeight="1" x14ac:dyDescent="0.3">
      <c r="A17" s="26" t="s">
        <v>50</v>
      </c>
      <c r="B17" s="39">
        <v>0</v>
      </c>
      <c r="C17" s="39">
        <v>0</v>
      </c>
      <c r="D17" s="39">
        <v>3</v>
      </c>
      <c r="E17" s="39">
        <v>0</v>
      </c>
      <c r="F17" s="39">
        <v>0</v>
      </c>
      <c r="G17" s="39">
        <v>0</v>
      </c>
      <c r="H17" s="39">
        <v>8</v>
      </c>
      <c r="I17" s="39">
        <v>6</v>
      </c>
      <c r="J17" s="40">
        <v>3538</v>
      </c>
      <c r="K17" s="39">
        <v>0</v>
      </c>
      <c r="L17" s="39">
        <v>19</v>
      </c>
      <c r="M17" s="39">
        <v>5</v>
      </c>
      <c r="N17" s="39">
        <v>118</v>
      </c>
      <c r="O17" s="41">
        <v>0</v>
      </c>
      <c r="P17" s="42">
        <f t="shared" si="0"/>
        <v>3697</v>
      </c>
    </row>
    <row r="18" spans="1:16" ht="20.25" customHeight="1" x14ac:dyDescent="0.3">
      <c r="A18" s="26" t="s">
        <v>52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0">
        <v>22</v>
      </c>
      <c r="K18" s="39">
        <v>0</v>
      </c>
      <c r="L18" s="39">
        <v>0</v>
      </c>
      <c r="M18" s="39">
        <v>0</v>
      </c>
      <c r="N18" s="39">
        <v>0</v>
      </c>
      <c r="O18" s="41">
        <v>0</v>
      </c>
      <c r="P18" s="42">
        <f t="shared" si="0"/>
        <v>22</v>
      </c>
    </row>
    <row r="19" spans="1:16" ht="20.25" customHeight="1" x14ac:dyDescent="0.3">
      <c r="A19" s="26" t="s">
        <v>53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22</v>
      </c>
      <c r="K19" s="39">
        <v>0</v>
      </c>
      <c r="L19" s="39">
        <v>1</v>
      </c>
      <c r="M19" s="39">
        <v>0</v>
      </c>
      <c r="N19" s="39">
        <v>0</v>
      </c>
      <c r="O19" s="41">
        <v>0</v>
      </c>
      <c r="P19" s="42">
        <f t="shared" si="0"/>
        <v>23</v>
      </c>
    </row>
    <row r="20" spans="1:16" ht="20.25" customHeight="1" x14ac:dyDescent="0.3">
      <c r="A20" s="26" t="s">
        <v>54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0">
        <v>23</v>
      </c>
      <c r="K20" s="39">
        <v>0</v>
      </c>
      <c r="L20" s="39">
        <v>0</v>
      </c>
      <c r="M20" s="39">
        <v>0</v>
      </c>
      <c r="N20" s="39">
        <v>0</v>
      </c>
      <c r="O20" s="41">
        <v>0</v>
      </c>
      <c r="P20" s="42">
        <f t="shared" si="0"/>
        <v>23</v>
      </c>
    </row>
    <row r="21" spans="1:16" ht="20.25" customHeight="1" x14ac:dyDescent="0.3">
      <c r="A21" s="30" t="s">
        <v>296</v>
      </c>
      <c r="B21" s="43">
        <v>0</v>
      </c>
      <c r="C21" s="43">
        <v>0</v>
      </c>
      <c r="D21" s="43">
        <v>5</v>
      </c>
      <c r="E21" s="43">
        <v>0</v>
      </c>
      <c r="F21" s="43">
        <v>0</v>
      </c>
      <c r="G21" s="43">
        <v>0</v>
      </c>
      <c r="H21" s="43">
        <v>17</v>
      </c>
      <c r="I21" s="43">
        <v>9</v>
      </c>
      <c r="J21" s="44">
        <v>10733</v>
      </c>
      <c r="K21" s="43">
        <v>0</v>
      </c>
      <c r="L21" s="43">
        <v>97</v>
      </c>
      <c r="M21" s="43">
        <v>29</v>
      </c>
      <c r="N21" s="43">
        <v>396</v>
      </c>
      <c r="O21" s="45">
        <v>0</v>
      </c>
      <c r="P21" s="46">
        <f t="shared" si="0"/>
        <v>11286</v>
      </c>
    </row>
    <row r="22" spans="1:16" ht="21" customHeight="1" x14ac:dyDescent="0.3">
      <c r="A22" s="177" t="s">
        <v>29</v>
      </c>
      <c r="B22" s="47">
        <v>2</v>
      </c>
      <c r="C22" s="47">
        <v>1</v>
      </c>
      <c r="D22" s="47">
        <v>37</v>
      </c>
      <c r="E22" s="47">
        <v>3</v>
      </c>
      <c r="F22" s="47">
        <v>1</v>
      </c>
      <c r="G22" s="47">
        <v>4</v>
      </c>
      <c r="H22" s="47">
        <v>38</v>
      </c>
      <c r="I22" s="47">
        <v>27</v>
      </c>
      <c r="J22" s="48">
        <v>30948</v>
      </c>
      <c r="K22" s="47">
        <v>5</v>
      </c>
      <c r="L22" s="47">
        <v>286</v>
      </c>
      <c r="M22" s="47">
        <v>58</v>
      </c>
      <c r="N22" s="47">
        <v>998</v>
      </c>
      <c r="O22" s="35">
        <v>0</v>
      </c>
      <c r="P22" s="49">
        <f t="shared" si="0"/>
        <v>32408</v>
      </c>
    </row>
  </sheetData>
  <sheetProtection selectLockedCells="1" selectUnlockedCells="1"/>
  <mergeCells count="3">
    <mergeCell ref="A2:A3"/>
    <mergeCell ref="B2:P2"/>
    <mergeCell ref="A1:P1"/>
  </mergeCells>
  <printOptions horizontalCentered="1"/>
  <pageMargins left="0.27559055118110237" right="0" top="0" bottom="0" header="0" footer="0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39</vt:i4>
      </vt:variant>
      <vt:variant>
        <vt:lpstr>ช่วงที่มีชื่อ</vt:lpstr>
      </vt:variant>
      <vt:variant>
        <vt:i4>14</vt:i4>
      </vt:variant>
    </vt:vector>
  </HeadingPairs>
  <TitlesOfParts>
    <vt:vector size="53" baseType="lpstr">
      <vt:lpstr>ปก หน้า หลัง</vt:lpstr>
      <vt:lpstr>คณะผู้จัดทำ</vt:lpstr>
      <vt:lpstr>นร 54-58</vt:lpstr>
      <vt:lpstr>ตาราง1</vt:lpstr>
      <vt:lpstr>ตาราง2,3,4</vt:lpstr>
      <vt:lpstr>5จำนวนนักเรียนแยกเพศ</vt:lpstr>
      <vt:lpstr>6จำนวนนักเรียนแยกอายุ</vt:lpstr>
      <vt:lpstr>7จำนวนนักเรียนพิการเรียนร่วม</vt:lpstr>
      <vt:lpstr>8จำนวนนักเรียนด้อยโอกาส</vt:lpstr>
      <vt:lpstr>9จำนวนนักเรียนขาดแคลน</vt:lpstr>
      <vt:lpstr>10จำนวนนักเรียนห่างไกลเกิน3กม.</vt:lpstr>
      <vt:lpstr>11นักเรียนที่มีน้ำหนักส่วนสูง</vt:lpstr>
      <vt:lpstr>12นักเรียนจำแนกตามศาสนา</vt:lpstr>
      <vt:lpstr>13นักเรียนจำแนกตามสัญชาติ</vt:lpstr>
      <vt:lpstr>14นักเรียนจบจำแนกตามเวลา</vt:lpstr>
      <vt:lpstr>15จำนวนนักเรียนที่จบศึกษาต่อ</vt:lpstr>
      <vt:lpstr>16เด็กออกกลางคัน57</vt:lpstr>
      <vt:lpstr>17ออกกลางคันแยกสาเหตุ</vt:lpstr>
      <vt:lpstr>18สรุปจำนวนตามจังหวัด</vt:lpstr>
      <vt:lpstr>19จำนวนนักเรียนแยกชั้นเพศรายโรง</vt:lpstr>
      <vt:lpstr>20นวนนักเรียนตามชั้นแยกจังหวัด</vt:lpstr>
      <vt:lpstr>21จำนวนโรงเรียนแยกตามขนาดรายจว</vt:lpstr>
      <vt:lpstr>22 นักเรียนพิการแยกประเภท</vt:lpstr>
      <vt:lpstr>23สรุปจำนวนพิการเรียนร่วม</vt:lpstr>
      <vt:lpstr>24จำนวนนักเรียนพิการรายโรง</vt:lpstr>
      <vt:lpstr>25นักเรียนด้อยโอกาสรายจว</vt:lpstr>
      <vt:lpstr>26นักเรียนด้อยโอกาสรายโรง</vt:lpstr>
      <vt:lpstr>27จำนวนนักเรียนขาดแคลนรายโรง</vt:lpstr>
      <vt:lpstr>28นักเรียนขาดแคลนรายจังหวัด</vt:lpstr>
      <vt:lpstr>29จำนวนนักเรียนที่อย่ห่างไกล</vt:lpstr>
      <vt:lpstr>30 นักเรียนห่างไกลรายจังหวัด</vt:lpstr>
      <vt:lpstr>31จำนวนครูแยกตามตำแหน่ง</vt:lpstr>
      <vt:lpstr>32 จำนวนครูแยกตามวิทยฐานะ</vt:lpstr>
      <vt:lpstr>33_34จำนวนจบป.3,6</vt:lpstr>
      <vt:lpstr>35จำนวนจบม.3</vt:lpstr>
      <vt:lpstr>จำนวนจบม.3</vt:lpstr>
      <vt:lpstr>36จำนวนนร.จบม.6</vt:lpstr>
      <vt:lpstr>37 นร.ออกกลางคันรายโรง</vt:lpstr>
      <vt:lpstr>ข้อมูลพื้นฐาน รร.</vt:lpstr>
      <vt:lpstr>'11นักเรียนที่มีน้ำหนักส่วนสูง'!Print_Titles</vt:lpstr>
      <vt:lpstr>'13นักเรียนจำแนกตามสัญชาติ'!Print_Titles</vt:lpstr>
      <vt:lpstr>'19จำนวนนักเรียนแยกชั้นเพศรายโรง'!Print_Titles</vt:lpstr>
      <vt:lpstr>'24จำนวนนักเรียนพิการรายโรง'!Print_Titles</vt:lpstr>
      <vt:lpstr>'26นักเรียนด้อยโอกาสรายโรง'!Print_Titles</vt:lpstr>
      <vt:lpstr>'27จำนวนนักเรียนขาดแคลนรายโรง'!Print_Titles</vt:lpstr>
      <vt:lpstr>'29จำนวนนักเรียนที่อย่ห่างไกล'!Print_Titles</vt:lpstr>
      <vt:lpstr>'31จำนวนครูแยกตามตำแหน่ง'!Print_Titles</vt:lpstr>
      <vt:lpstr>'32 จำนวนครูแยกตามวิทยฐานะ'!Print_Titles</vt:lpstr>
      <vt:lpstr>'35จำนวนจบม.3'!Print_Titles</vt:lpstr>
      <vt:lpstr>'36จำนวนนร.จบม.6'!Print_Titles</vt:lpstr>
      <vt:lpstr>'37 นร.ออกกลางคันรายโรง'!Print_Titles</vt:lpstr>
      <vt:lpstr>'ข้อมูลพื้นฐาน รร.'!Print_Titles</vt:lpstr>
      <vt:lpstr>จำนวนจบม.3!Print_Titles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</dc:creator>
  <cp:lastModifiedBy>Supervision5</cp:lastModifiedBy>
  <cp:lastPrinted>2016-03-02T03:23:59Z</cp:lastPrinted>
  <dcterms:created xsi:type="dcterms:W3CDTF">2012-11-08T07:57:29Z</dcterms:created>
  <dcterms:modified xsi:type="dcterms:W3CDTF">2016-03-04T09:04:43Z</dcterms:modified>
</cp:coreProperties>
</file>